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-MAGASIN\"/>
    </mc:Choice>
  </mc:AlternateContent>
  <xr:revisionPtr revIDLastSave="0" documentId="8_{7DB19AD6-3111-4DE3-BD2A-2EDC9352C2E8}" xr6:coauthVersionLast="36" xr6:coauthVersionMax="36" xr10:uidLastSave="{00000000-0000-0000-0000-000000000000}"/>
  <bookViews>
    <workbookView xWindow="-120" yWindow="-120" windowWidth="38640" windowHeight="21240" firstSheet="1" activeTab="4" xr2:uid="{00000000-000D-0000-FFFF-FFFF00000000}"/>
  </bookViews>
  <sheets>
    <sheet name="Note d'utilisation" sheetId="1" r:id="rId1"/>
    <sheet name="Calculs de base" sheetId="2" r:id="rId2"/>
    <sheet name="Buse Teejet AIXR" sheetId="12" r:id="rId3"/>
    <sheet name="Buse Teejet XR" sheetId="5" r:id="rId4"/>
    <sheet name="Buse Lechler IDK-90" sheetId="13" r:id="rId5"/>
    <sheet name="Buse Teejet TXA" sheetId="11" r:id="rId6"/>
    <sheet name="Pastille CP" sheetId="7" r:id="rId7"/>
    <sheet name="Buse Teejet TFVS" sheetId="8" r:id="rId8"/>
    <sheet name="Buse Teejet AIUB" sheetId="6" r:id="rId9"/>
    <sheet name="Buse Teejet TT110" sheetId="10" r:id="rId10"/>
    <sheet name="Représentation désherbage" sheetId="9" r:id="rId11"/>
  </sheets>
  <calcPr calcId="191029"/>
</workbook>
</file>

<file path=xl/calcChain.xml><?xml version="1.0" encoding="utf-8"?>
<calcChain xmlns="http://schemas.openxmlformats.org/spreadsheetml/2006/main">
  <c r="K105" i="7" l="1"/>
  <c r="J105" i="7"/>
  <c r="I105" i="7"/>
  <c r="H105" i="7"/>
  <c r="G105" i="7"/>
  <c r="F105" i="7"/>
  <c r="K104" i="7"/>
  <c r="J104" i="7"/>
  <c r="I104" i="7"/>
  <c r="H104" i="7"/>
  <c r="G104" i="7"/>
  <c r="F104" i="7"/>
  <c r="K103" i="7"/>
  <c r="J103" i="7"/>
  <c r="I103" i="7"/>
  <c r="H103" i="7"/>
  <c r="G103" i="7"/>
  <c r="F103" i="7"/>
  <c r="K102" i="7"/>
  <c r="J102" i="7"/>
  <c r="I102" i="7"/>
  <c r="H102" i="7"/>
  <c r="G102" i="7"/>
  <c r="F102" i="7"/>
  <c r="K101" i="7"/>
  <c r="J101" i="7"/>
  <c r="I101" i="7"/>
  <c r="H101" i="7"/>
  <c r="G101" i="7"/>
  <c r="F101" i="7"/>
  <c r="K100" i="7"/>
  <c r="J100" i="7"/>
  <c r="I100" i="7"/>
  <c r="H100" i="7"/>
  <c r="G100" i="7"/>
  <c r="F100" i="7"/>
  <c r="H17" i="13" l="1"/>
  <c r="H14" i="13"/>
  <c r="M15" i="13"/>
  <c r="L15" i="13"/>
  <c r="K15" i="13"/>
  <c r="J15" i="13"/>
  <c r="I15" i="13"/>
  <c r="H15" i="13"/>
  <c r="G15" i="13"/>
  <c r="M14" i="13"/>
  <c r="L14" i="13"/>
  <c r="K14" i="13"/>
  <c r="J14" i="13"/>
  <c r="I14" i="13"/>
  <c r="G14" i="13"/>
  <c r="M13" i="13"/>
  <c r="L13" i="13"/>
  <c r="K13" i="13"/>
  <c r="J13" i="13"/>
  <c r="I13" i="13"/>
  <c r="H13" i="13"/>
  <c r="G13" i="13"/>
  <c r="M12" i="13"/>
  <c r="L12" i="13"/>
  <c r="K12" i="13"/>
  <c r="J12" i="13"/>
  <c r="I12" i="13"/>
  <c r="H12" i="13"/>
  <c r="G12" i="13"/>
  <c r="M11" i="13"/>
  <c r="L11" i="13"/>
  <c r="K11" i="13"/>
  <c r="J11" i="13"/>
  <c r="I11" i="13"/>
  <c r="H11" i="13"/>
  <c r="G11" i="13"/>
  <c r="M10" i="13"/>
  <c r="L10" i="13"/>
  <c r="K10" i="13"/>
  <c r="J10" i="13"/>
  <c r="I10" i="13"/>
  <c r="H10" i="13"/>
  <c r="G10" i="13"/>
  <c r="K111" i="7" l="1"/>
  <c r="J111" i="7"/>
  <c r="I111" i="7"/>
  <c r="H111" i="7"/>
  <c r="G111" i="7"/>
  <c r="F111" i="7"/>
  <c r="K110" i="7"/>
  <c r="J110" i="7"/>
  <c r="I110" i="7"/>
  <c r="H110" i="7"/>
  <c r="G110" i="7"/>
  <c r="F110" i="7"/>
  <c r="K109" i="7"/>
  <c r="J109" i="7"/>
  <c r="I109" i="7"/>
  <c r="H109" i="7"/>
  <c r="G109" i="7"/>
  <c r="F109" i="7"/>
  <c r="K108" i="7"/>
  <c r="J108" i="7"/>
  <c r="I108" i="7"/>
  <c r="H108" i="7"/>
  <c r="G108" i="7"/>
  <c r="F108" i="7"/>
  <c r="K107" i="7"/>
  <c r="J107" i="7"/>
  <c r="I107" i="7"/>
  <c r="H107" i="7"/>
  <c r="G107" i="7"/>
  <c r="F107" i="7"/>
  <c r="K106" i="7"/>
  <c r="J106" i="7"/>
  <c r="I106" i="7"/>
  <c r="H106" i="7"/>
  <c r="G106" i="7"/>
  <c r="F106" i="7"/>
  <c r="G16" i="13" l="1"/>
  <c r="M45" i="13"/>
  <c r="L45" i="13"/>
  <c r="K45" i="13"/>
  <c r="J45" i="13"/>
  <c r="I45" i="13"/>
  <c r="H45" i="13"/>
  <c r="G45" i="13"/>
  <c r="M44" i="13"/>
  <c r="L44" i="13"/>
  <c r="K44" i="13"/>
  <c r="J44" i="13"/>
  <c r="I44" i="13"/>
  <c r="H44" i="13"/>
  <c r="G44" i="13"/>
  <c r="M43" i="13"/>
  <c r="L43" i="13"/>
  <c r="K43" i="13"/>
  <c r="J43" i="13"/>
  <c r="I43" i="13"/>
  <c r="H43" i="13"/>
  <c r="G43" i="13"/>
  <c r="M42" i="13"/>
  <c r="L42" i="13"/>
  <c r="K42" i="13"/>
  <c r="J42" i="13"/>
  <c r="I42" i="13"/>
  <c r="H42" i="13"/>
  <c r="G42" i="13"/>
  <c r="M41" i="13"/>
  <c r="L41" i="13"/>
  <c r="K41" i="13"/>
  <c r="J41" i="13"/>
  <c r="I41" i="13"/>
  <c r="H41" i="13"/>
  <c r="G41" i="13"/>
  <c r="M40" i="13"/>
  <c r="L40" i="13"/>
  <c r="K40" i="13"/>
  <c r="J40" i="13"/>
  <c r="I40" i="13"/>
  <c r="H40" i="13"/>
  <c r="G40" i="13"/>
  <c r="M39" i="13"/>
  <c r="L39" i="13"/>
  <c r="K39" i="13"/>
  <c r="J39" i="13"/>
  <c r="I39" i="13"/>
  <c r="H39" i="13"/>
  <c r="G39" i="13"/>
  <c r="M38" i="13"/>
  <c r="L38" i="13"/>
  <c r="K38" i="13"/>
  <c r="J38" i="13"/>
  <c r="I38" i="13"/>
  <c r="H38" i="13"/>
  <c r="G38" i="13"/>
  <c r="M37" i="13"/>
  <c r="L37" i="13"/>
  <c r="K37" i="13"/>
  <c r="J37" i="13"/>
  <c r="I37" i="13"/>
  <c r="H37" i="13"/>
  <c r="G37" i="13"/>
  <c r="M36" i="13"/>
  <c r="L36" i="13"/>
  <c r="K36" i="13"/>
  <c r="J36" i="13"/>
  <c r="I36" i="13"/>
  <c r="H36" i="13"/>
  <c r="G36" i="13"/>
  <c r="M35" i="13"/>
  <c r="L35" i="13"/>
  <c r="K35" i="13"/>
  <c r="J35" i="13"/>
  <c r="I35" i="13"/>
  <c r="H35" i="13"/>
  <c r="G35" i="13"/>
  <c r="M34" i="13"/>
  <c r="L34" i="13"/>
  <c r="K34" i="13"/>
  <c r="J34" i="13"/>
  <c r="I34" i="13"/>
  <c r="H34" i="13"/>
  <c r="G34" i="13"/>
  <c r="M33" i="13"/>
  <c r="L33" i="13"/>
  <c r="K33" i="13"/>
  <c r="J33" i="13"/>
  <c r="I33" i="13"/>
  <c r="H33" i="13"/>
  <c r="G33" i="13"/>
  <c r="M32" i="13"/>
  <c r="L32" i="13"/>
  <c r="K32" i="13"/>
  <c r="J32" i="13"/>
  <c r="I32" i="13"/>
  <c r="H32" i="13"/>
  <c r="G32" i="13"/>
  <c r="M31" i="13"/>
  <c r="L31" i="13"/>
  <c r="K31" i="13"/>
  <c r="J31" i="13"/>
  <c r="I31" i="13"/>
  <c r="H31" i="13"/>
  <c r="G31" i="13"/>
  <c r="M30" i="13"/>
  <c r="L30" i="13"/>
  <c r="K30" i="13"/>
  <c r="J30" i="13"/>
  <c r="I30" i="13"/>
  <c r="H30" i="13"/>
  <c r="G30" i="13"/>
  <c r="M29" i="13"/>
  <c r="L29" i="13"/>
  <c r="K29" i="13"/>
  <c r="J29" i="13"/>
  <c r="I29" i="13"/>
  <c r="H29" i="13"/>
  <c r="G29" i="13"/>
  <c r="M28" i="13"/>
  <c r="L28" i="13"/>
  <c r="K28" i="13"/>
  <c r="J28" i="13"/>
  <c r="I28" i="13"/>
  <c r="H28" i="13"/>
  <c r="G28" i="13"/>
  <c r="M27" i="13"/>
  <c r="L27" i="13"/>
  <c r="K27" i="13"/>
  <c r="J27" i="13"/>
  <c r="I27" i="13"/>
  <c r="H27" i="13"/>
  <c r="G27" i="13"/>
  <c r="M26" i="13"/>
  <c r="L26" i="13"/>
  <c r="K26" i="13"/>
  <c r="J26" i="13"/>
  <c r="I26" i="13"/>
  <c r="H26" i="13"/>
  <c r="G26" i="13"/>
  <c r="M25" i="13"/>
  <c r="L25" i="13"/>
  <c r="K25" i="13"/>
  <c r="J25" i="13"/>
  <c r="I25" i="13"/>
  <c r="H25" i="13"/>
  <c r="G25" i="13"/>
  <c r="M24" i="13"/>
  <c r="L24" i="13"/>
  <c r="K24" i="13"/>
  <c r="J24" i="13"/>
  <c r="I24" i="13"/>
  <c r="H24" i="13"/>
  <c r="G24" i="13"/>
  <c r="M23" i="13"/>
  <c r="L23" i="13"/>
  <c r="K23" i="13"/>
  <c r="J23" i="13"/>
  <c r="I23" i="13"/>
  <c r="H23" i="13"/>
  <c r="G23" i="13"/>
  <c r="M22" i="13"/>
  <c r="L22" i="13"/>
  <c r="K22" i="13"/>
  <c r="J22" i="13"/>
  <c r="I22" i="13"/>
  <c r="H22" i="13"/>
  <c r="G22" i="13"/>
  <c r="M21" i="13"/>
  <c r="L21" i="13"/>
  <c r="K21" i="13"/>
  <c r="J21" i="13"/>
  <c r="I21" i="13"/>
  <c r="H21" i="13"/>
  <c r="G21" i="13"/>
  <c r="M20" i="13"/>
  <c r="L20" i="13"/>
  <c r="K20" i="13"/>
  <c r="J20" i="13"/>
  <c r="I20" i="13"/>
  <c r="H20" i="13"/>
  <c r="G20" i="13"/>
  <c r="M19" i="13"/>
  <c r="L19" i="13"/>
  <c r="K19" i="13"/>
  <c r="J19" i="13"/>
  <c r="I19" i="13"/>
  <c r="H19" i="13"/>
  <c r="G19" i="13"/>
  <c r="M18" i="13"/>
  <c r="L18" i="13"/>
  <c r="K18" i="13"/>
  <c r="J18" i="13"/>
  <c r="I18" i="13"/>
  <c r="H18" i="13"/>
  <c r="G18" i="13"/>
  <c r="M17" i="13"/>
  <c r="L17" i="13"/>
  <c r="K17" i="13"/>
  <c r="J17" i="13"/>
  <c r="I17" i="13"/>
  <c r="G17" i="13"/>
  <c r="M16" i="13"/>
  <c r="L16" i="13"/>
  <c r="K16" i="13"/>
  <c r="J16" i="13"/>
  <c r="I16" i="13"/>
  <c r="H16" i="13"/>
  <c r="M51" i="12" l="1"/>
  <c r="L51" i="12"/>
  <c r="K51" i="12"/>
  <c r="J51" i="12"/>
  <c r="I51" i="12"/>
  <c r="H51" i="12"/>
  <c r="G51" i="12"/>
  <c r="M50" i="12"/>
  <c r="L50" i="12"/>
  <c r="K50" i="12"/>
  <c r="J50" i="12"/>
  <c r="I50" i="12"/>
  <c r="H50" i="12"/>
  <c r="G50" i="12"/>
  <c r="M49" i="12"/>
  <c r="L49" i="12"/>
  <c r="K49" i="12"/>
  <c r="J49" i="12"/>
  <c r="I49" i="12"/>
  <c r="H49" i="12"/>
  <c r="G49" i="12"/>
  <c r="M48" i="12"/>
  <c r="L48" i="12"/>
  <c r="K48" i="12"/>
  <c r="J48" i="12"/>
  <c r="I48" i="12"/>
  <c r="H48" i="12"/>
  <c r="G48" i="12"/>
  <c r="M47" i="12"/>
  <c r="L47" i="12"/>
  <c r="K47" i="12"/>
  <c r="J47" i="12"/>
  <c r="I47" i="12"/>
  <c r="H47" i="12"/>
  <c r="G47" i="12"/>
  <c r="M46" i="12"/>
  <c r="L46" i="12"/>
  <c r="K46" i="12"/>
  <c r="J46" i="12"/>
  <c r="I46" i="12"/>
  <c r="H46" i="12"/>
  <c r="G46" i="12"/>
  <c r="M45" i="12"/>
  <c r="L45" i="12"/>
  <c r="K45" i="12"/>
  <c r="J45" i="12"/>
  <c r="I45" i="12"/>
  <c r="H45" i="12"/>
  <c r="G45" i="12"/>
  <c r="M44" i="12"/>
  <c r="L44" i="12"/>
  <c r="K44" i="12"/>
  <c r="J44" i="12"/>
  <c r="I44" i="12"/>
  <c r="H44" i="12"/>
  <c r="G44" i="12"/>
  <c r="M43" i="12"/>
  <c r="L43" i="12"/>
  <c r="K43" i="12"/>
  <c r="J43" i="12"/>
  <c r="I43" i="12"/>
  <c r="H43" i="12"/>
  <c r="G43" i="12"/>
  <c r="M42" i="12"/>
  <c r="L42" i="12"/>
  <c r="K42" i="12"/>
  <c r="J42" i="12"/>
  <c r="I42" i="12"/>
  <c r="H42" i="12"/>
  <c r="G42" i="12"/>
  <c r="M41" i="12"/>
  <c r="L41" i="12"/>
  <c r="K41" i="12"/>
  <c r="J41" i="12"/>
  <c r="I41" i="12"/>
  <c r="H41" i="12"/>
  <c r="G41" i="12"/>
  <c r="M40" i="12"/>
  <c r="L40" i="12"/>
  <c r="K40" i="12"/>
  <c r="J40" i="12"/>
  <c r="I40" i="12"/>
  <c r="H40" i="12"/>
  <c r="G40" i="12"/>
  <c r="M39" i="12"/>
  <c r="L39" i="12"/>
  <c r="K39" i="12"/>
  <c r="J39" i="12"/>
  <c r="I39" i="12"/>
  <c r="H39" i="12"/>
  <c r="G39" i="12"/>
  <c r="M38" i="12"/>
  <c r="L38" i="12"/>
  <c r="K38" i="12"/>
  <c r="J38" i="12"/>
  <c r="I38" i="12"/>
  <c r="H38" i="12"/>
  <c r="G38" i="12"/>
  <c r="M37" i="12"/>
  <c r="L37" i="12"/>
  <c r="K37" i="12"/>
  <c r="J37" i="12"/>
  <c r="I37" i="12"/>
  <c r="H37" i="12"/>
  <c r="G37" i="12"/>
  <c r="M36" i="12"/>
  <c r="L36" i="12"/>
  <c r="K36" i="12"/>
  <c r="J36" i="12"/>
  <c r="I36" i="12"/>
  <c r="H36" i="12"/>
  <c r="G36" i="12"/>
  <c r="M35" i="12"/>
  <c r="L35" i="12"/>
  <c r="K35" i="12"/>
  <c r="J35" i="12"/>
  <c r="I35" i="12"/>
  <c r="H35" i="12"/>
  <c r="G35" i="12"/>
  <c r="M34" i="12"/>
  <c r="L34" i="12"/>
  <c r="K34" i="12"/>
  <c r="J34" i="12"/>
  <c r="I34" i="12"/>
  <c r="H34" i="12"/>
  <c r="G34" i="12"/>
  <c r="M33" i="12"/>
  <c r="L33" i="12"/>
  <c r="K33" i="12"/>
  <c r="J33" i="12"/>
  <c r="I33" i="12"/>
  <c r="H33" i="12"/>
  <c r="G33" i="12"/>
  <c r="M32" i="12"/>
  <c r="L32" i="12"/>
  <c r="K32" i="12"/>
  <c r="J32" i="12"/>
  <c r="I32" i="12"/>
  <c r="H32" i="12"/>
  <c r="G32" i="12"/>
  <c r="M31" i="12"/>
  <c r="L31" i="12"/>
  <c r="K31" i="12"/>
  <c r="J31" i="12"/>
  <c r="I31" i="12"/>
  <c r="H31" i="12"/>
  <c r="G31" i="12"/>
  <c r="M30" i="12"/>
  <c r="L30" i="12"/>
  <c r="K30" i="12"/>
  <c r="J30" i="12"/>
  <c r="I30" i="12"/>
  <c r="H30" i="12"/>
  <c r="G30" i="12"/>
  <c r="M29" i="12"/>
  <c r="L29" i="12"/>
  <c r="K29" i="12"/>
  <c r="J29" i="12"/>
  <c r="I29" i="12"/>
  <c r="H29" i="12"/>
  <c r="G29" i="12"/>
  <c r="M28" i="12"/>
  <c r="L28" i="12"/>
  <c r="K28" i="12"/>
  <c r="J28" i="12"/>
  <c r="I28" i="12"/>
  <c r="H28" i="12"/>
  <c r="G28" i="12"/>
  <c r="M27" i="12"/>
  <c r="L27" i="12"/>
  <c r="K27" i="12"/>
  <c r="J27" i="12"/>
  <c r="I27" i="12"/>
  <c r="H27" i="12"/>
  <c r="G27" i="12"/>
  <c r="M26" i="12"/>
  <c r="L26" i="12"/>
  <c r="K26" i="12"/>
  <c r="J26" i="12"/>
  <c r="I26" i="12"/>
  <c r="H26" i="12"/>
  <c r="G26" i="12"/>
  <c r="M25" i="12"/>
  <c r="L25" i="12"/>
  <c r="K25" i="12"/>
  <c r="J25" i="12"/>
  <c r="I25" i="12"/>
  <c r="H25" i="12"/>
  <c r="G25" i="12"/>
  <c r="M24" i="12"/>
  <c r="L24" i="12"/>
  <c r="K24" i="12"/>
  <c r="J24" i="12"/>
  <c r="I24" i="12"/>
  <c r="H24" i="12"/>
  <c r="G24" i="12"/>
  <c r="M23" i="12"/>
  <c r="L23" i="12"/>
  <c r="K23" i="12"/>
  <c r="J23" i="12"/>
  <c r="I23" i="12"/>
  <c r="H23" i="12"/>
  <c r="G23" i="12"/>
  <c r="M22" i="12"/>
  <c r="L22" i="12"/>
  <c r="K22" i="12"/>
  <c r="J22" i="12"/>
  <c r="I22" i="12"/>
  <c r="H22" i="12"/>
  <c r="G22" i="12"/>
  <c r="M21" i="12"/>
  <c r="L21" i="12"/>
  <c r="K21" i="12"/>
  <c r="J21" i="12"/>
  <c r="I21" i="12"/>
  <c r="H21" i="12"/>
  <c r="G21" i="12"/>
  <c r="M20" i="12"/>
  <c r="L20" i="12"/>
  <c r="K20" i="12"/>
  <c r="J20" i="12"/>
  <c r="I20" i="12"/>
  <c r="H20" i="12"/>
  <c r="G20" i="12"/>
  <c r="M19" i="12"/>
  <c r="L19" i="12"/>
  <c r="K19" i="12"/>
  <c r="J19" i="12"/>
  <c r="I19" i="12"/>
  <c r="H19" i="12"/>
  <c r="G19" i="12"/>
  <c r="M18" i="12"/>
  <c r="L18" i="12"/>
  <c r="K18" i="12"/>
  <c r="J18" i="12"/>
  <c r="I18" i="12"/>
  <c r="H18" i="12"/>
  <c r="G18" i="12"/>
  <c r="M17" i="12"/>
  <c r="L17" i="12"/>
  <c r="K17" i="12"/>
  <c r="J17" i="12"/>
  <c r="I17" i="12"/>
  <c r="H17" i="12"/>
  <c r="G17" i="12"/>
  <c r="M16" i="12"/>
  <c r="L16" i="12"/>
  <c r="K16" i="12"/>
  <c r="J16" i="12"/>
  <c r="I16" i="12"/>
  <c r="H16" i="12"/>
  <c r="G16" i="12"/>
  <c r="M15" i="12"/>
  <c r="L15" i="12"/>
  <c r="K15" i="12"/>
  <c r="J15" i="12"/>
  <c r="I15" i="12"/>
  <c r="H15" i="12"/>
  <c r="G15" i="12"/>
  <c r="M14" i="12"/>
  <c r="L14" i="12"/>
  <c r="K14" i="12"/>
  <c r="J14" i="12"/>
  <c r="I14" i="12"/>
  <c r="H14" i="12"/>
  <c r="G14" i="12"/>
  <c r="M13" i="12"/>
  <c r="L13" i="12"/>
  <c r="K13" i="12"/>
  <c r="J13" i="12"/>
  <c r="I13" i="12"/>
  <c r="H13" i="12"/>
  <c r="G13" i="12"/>
  <c r="M12" i="12"/>
  <c r="L12" i="12"/>
  <c r="K12" i="12"/>
  <c r="J12" i="12"/>
  <c r="I12" i="12"/>
  <c r="H12" i="12"/>
  <c r="G12" i="12"/>
  <c r="M11" i="12"/>
  <c r="L11" i="12"/>
  <c r="K11" i="12"/>
  <c r="J11" i="12"/>
  <c r="I11" i="12"/>
  <c r="H11" i="12"/>
  <c r="G11" i="12"/>
  <c r="M10" i="12"/>
  <c r="L10" i="12"/>
  <c r="K10" i="12"/>
  <c r="J10" i="12"/>
  <c r="I10" i="12"/>
  <c r="H10" i="12"/>
  <c r="G10" i="12"/>
  <c r="F75" i="7" l="1"/>
  <c r="G75" i="7"/>
  <c r="H75" i="7"/>
  <c r="I75" i="7"/>
  <c r="J75" i="7"/>
  <c r="K75" i="7"/>
  <c r="F74" i="7"/>
  <c r="G74" i="7"/>
  <c r="H74" i="7"/>
  <c r="I74" i="7"/>
  <c r="J74" i="7"/>
  <c r="K74" i="7"/>
  <c r="F73" i="7"/>
  <c r="G73" i="7"/>
  <c r="H73" i="7"/>
  <c r="I73" i="7"/>
  <c r="J73" i="7"/>
  <c r="K73" i="7"/>
  <c r="F72" i="7"/>
  <c r="G72" i="7"/>
  <c r="H72" i="7"/>
  <c r="I72" i="7"/>
  <c r="J72" i="7"/>
  <c r="K72" i="7"/>
  <c r="F71" i="7"/>
  <c r="G71" i="7"/>
  <c r="H71" i="7"/>
  <c r="I71" i="7"/>
  <c r="J71" i="7"/>
  <c r="K71" i="7"/>
  <c r="F70" i="7"/>
  <c r="G70" i="7"/>
  <c r="H70" i="7"/>
  <c r="I70" i="7"/>
  <c r="J70" i="7"/>
  <c r="K70" i="7"/>
  <c r="F117" i="7"/>
  <c r="G117" i="7"/>
  <c r="H117" i="7"/>
  <c r="I117" i="7"/>
  <c r="J117" i="7"/>
  <c r="K117" i="7"/>
  <c r="F116" i="7"/>
  <c r="G116" i="7"/>
  <c r="H116" i="7"/>
  <c r="I116" i="7"/>
  <c r="J116" i="7"/>
  <c r="K116" i="7"/>
  <c r="F115" i="7"/>
  <c r="G115" i="7"/>
  <c r="H115" i="7"/>
  <c r="I115" i="7"/>
  <c r="J115" i="7"/>
  <c r="K115" i="7"/>
  <c r="F114" i="7"/>
  <c r="G114" i="7"/>
  <c r="H114" i="7"/>
  <c r="I114" i="7"/>
  <c r="J114" i="7"/>
  <c r="K114" i="7"/>
  <c r="F113" i="7"/>
  <c r="G113" i="7"/>
  <c r="H113" i="7"/>
  <c r="I113" i="7"/>
  <c r="J113" i="7"/>
  <c r="K113" i="7"/>
  <c r="F112" i="7"/>
  <c r="G112" i="7"/>
  <c r="H112" i="7"/>
  <c r="I112" i="7"/>
  <c r="J112" i="7"/>
  <c r="K112" i="7"/>
  <c r="F99" i="7"/>
  <c r="G99" i="7"/>
  <c r="H99" i="7"/>
  <c r="I99" i="7"/>
  <c r="J99" i="7"/>
  <c r="K99" i="7"/>
  <c r="F98" i="7"/>
  <c r="G98" i="7"/>
  <c r="H98" i="7"/>
  <c r="I98" i="7"/>
  <c r="J98" i="7"/>
  <c r="K98" i="7"/>
  <c r="F97" i="7"/>
  <c r="G97" i="7"/>
  <c r="H97" i="7"/>
  <c r="I97" i="7"/>
  <c r="J97" i="7"/>
  <c r="K97" i="7"/>
  <c r="F96" i="7"/>
  <c r="G96" i="7"/>
  <c r="H96" i="7"/>
  <c r="I96" i="7"/>
  <c r="J96" i="7"/>
  <c r="K96" i="7"/>
  <c r="F95" i="7"/>
  <c r="G95" i="7"/>
  <c r="H95" i="7"/>
  <c r="I95" i="7"/>
  <c r="J95" i="7"/>
  <c r="K95" i="7"/>
  <c r="F94" i="7"/>
  <c r="G94" i="7"/>
  <c r="H94" i="7"/>
  <c r="I94" i="7"/>
  <c r="J94" i="7"/>
  <c r="K94" i="7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10" i="5"/>
  <c r="I10" i="5"/>
  <c r="G10" i="11"/>
  <c r="P44" i="11"/>
  <c r="O44" i="11"/>
  <c r="N44" i="11"/>
  <c r="M44" i="11"/>
  <c r="L44" i="11"/>
  <c r="K44" i="11"/>
  <c r="J44" i="11"/>
  <c r="I44" i="11"/>
  <c r="H44" i="11"/>
  <c r="G44" i="11"/>
  <c r="P43" i="11"/>
  <c r="O43" i="11"/>
  <c r="N43" i="11"/>
  <c r="M43" i="11"/>
  <c r="L43" i="11"/>
  <c r="K43" i="11"/>
  <c r="J43" i="11"/>
  <c r="I43" i="11"/>
  <c r="H43" i="11"/>
  <c r="G43" i="11"/>
  <c r="P42" i="11"/>
  <c r="O42" i="11"/>
  <c r="N42" i="11"/>
  <c r="M42" i="11"/>
  <c r="L42" i="11"/>
  <c r="K42" i="11"/>
  <c r="J42" i="11"/>
  <c r="I42" i="11"/>
  <c r="H42" i="11"/>
  <c r="G42" i="11"/>
  <c r="P41" i="11"/>
  <c r="O41" i="11"/>
  <c r="N41" i="11"/>
  <c r="M41" i="11"/>
  <c r="L41" i="11"/>
  <c r="K41" i="11"/>
  <c r="J41" i="11"/>
  <c r="I41" i="11"/>
  <c r="H41" i="11"/>
  <c r="G41" i="11"/>
  <c r="P40" i="11"/>
  <c r="O40" i="11"/>
  <c r="N40" i="11"/>
  <c r="M40" i="11"/>
  <c r="L40" i="11"/>
  <c r="K40" i="11"/>
  <c r="J40" i="11"/>
  <c r="I40" i="11"/>
  <c r="H40" i="11"/>
  <c r="G40" i="11"/>
  <c r="P39" i="11"/>
  <c r="O39" i="11"/>
  <c r="N39" i="11"/>
  <c r="M39" i="11"/>
  <c r="L39" i="11"/>
  <c r="K39" i="11"/>
  <c r="J39" i="11"/>
  <c r="I39" i="11"/>
  <c r="H39" i="11"/>
  <c r="G39" i="11"/>
  <c r="P38" i="11"/>
  <c r="O38" i="11"/>
  <c r="N38" i="11"/>
  <c r="M38" i="11"/>
  <c r="L38" i="11"/>
  <c r="K38" i="11"/>
  <c r="J38" i="11"/>
  <c r="I38" i="11"/>
  <c r="H38" i="11"/>
  <c r="G38" i="11"/>
  <c r="P37" i="11"/>
  <c r="O37" i="11"/>
  <c r="N37" i="11"/>
  <c r="M37" i="11"/>
  <c r="L37" i="11"/>
  <c r="K37" i="11"/>
  <c r="J37" i="11"/>
  <c r="I37" i="11"/>
  <c r="H37" i="11"/>
  <c r="G37" i="11"/>
  <c r="P36" i="11"/>
  <c r="O36" i="11"/>
  <c r="N36" i="11"/>
  <c r="M36" i="11"/>
  <c r="L36" i="11"/>
  <c r="K36" i="11"/>
  <c r="J36" i="11"/>
  <c r="I36" i="11"/>
  <c r="H36" i="11"/>
  <c r="G36" i="11"/>
  <c r="P35" i="11"/>
  <c r="O35" i="11"/>
  <c r="N35" i="11"/>
  <c r="M35" i="11"/>
  <c r="L35" i="11"/>
  <c r="K35" i="11"/>
  <c r="J35" i="11"/>
  <c r="I35" i="11"/>
  <c r="H35" i="11"/>
  <c r="G35" i="11"/>
  <c r="P34" i="11"/>
  <c r="O34" i="11"/>
  <c r="N34" i="11"/>
  <c r="M34" i="11"/>
  <c r="L34" i="11"/>
  <c r="K34" i="11"/>
  <c r="J34" i="11"/>
  <c r="I34" i="11"/>
  <c r="H34" i="11"/>
  <c r="G34" i="11"/>
  <c r="P33" i="11"/>
  <c r="O33" i="11"/>
  <c r="N33" i="11"/>
  <c r="M33" i="11"/>
  <c r="L33" i="11"/>
  <c r="K33" i="11"/>
  <c r="J33" i="11"/>
  <c r="I33" i="11"/>
  <c r="H33" i="11"/>
  <c r="G33" i="11"/>
  <c r="P32" i="11"/>
  <c r="O32" i="11"/>
  <c r="N32" i="11"/>
  <c r="M32" i="11"/>
  <c r="L32" i="11"/>
  <c r="K32" i="11"/>
  <c r="J32" i="11"/>
  <c r="I32" i="11"/>
  <c r="H32" i="11"/>
  <c r="G32" i="11"/>
  <c r="P31" i="11"/>
  <c r="O31" i="11"/>
  <c r="N31" i="11"/>
  <c r="M31" i="11"/>
  <c r="L31" i="11"/>
  <c r="K31" i="11"/>
  <c r="J31" i="11"/>
  <c r="I31" i="11"/>
  <c r="H31" i="11"/>
  <c r="G31" i="11"/>
  <c r="P30" i="11"/>
  <c r="O30" i="11"/>
  <c r="N30" i="11"/>
  <c r="M30" i="11"/>
  <c r="L30" i="11"/>
  <c r="K30" i="11"/>
  <c r="J30" i="11"/>
  <c r="I30" i="11"/>
  <c r="H30" i="11"/>
  <c r="G30" i="11"/>
  <c r="P29" i="11"/>
  <c r="O29" i="11"/>
  <c r="N29" i="11"/>
  <c r="M29" i="11"/>
  <c r="L29" i="11"/>
  <c r="K29" i="11"/>
  <c r="J29" i="11"/>
  <c r="I29" i="11"/>
  <c r="H29" i="11"/>
  <c r="G29" i="11"/>
  <c r="P28" i="11"/>
  <c r="O28" i="11"/>
  <c r="N28" i="11"/>
  <c r="M28" i="11"/>
  <c r="L28" i="11"/>
  <c r="K28" i="11"/>
  <c r="J28" i="11"/>
  <c r="I28" i="11"/>
  <c r="H28" i="11"/>
  <c r="G28" i="11"/>
  <c r="P27" i="11"/>
  <c r="O27" i="11"/>
  <c r="N27" i="11"/>
  <c r="M27" i="11"/>
  <c r="L27" i="11"/>
  <c r="K27" i="11"/>
  <c r="J27" i="11"/>
  <c r="I27" i="11"/>
  <c r="H27" i="11"/>
  <c r="G27" i="11"/>
  <c r="P26" i="11"/>
  <c r="O26" i="11"/>
  <c r="N26" i="11"/>
  <c r="M26" i="11"/>
  <c r="L26" i="11"/>
  <c r="K26" i="11"/>
  <c r="J26" i="11"/>
  <c r="I26" i="11"/>
  <c r="H26" i="11"/>
  <c r="G26" i="11"/>
  <c r="P25" i="11"/>
  <c r="O25" i="11"/>
  <c r="N25" i="11"/>
  <c r="M25" i="11"/>
  <c r="L25" i="11"/>
  <c r="K25" i="11"/>
  <c r="J25" i="11"/>
  <c r="I25" i="11"/>
  <c r="H25" i="11"/>
  <c r="G25" i="11"/>
  <c r="P24" i="11"/>
  <c r="O24" i="11"/>
  <c r="N24" i="11"/>
  <c r="M24" i="11"/>
  <c r="L24" i="11"/>
  <c r="K24" i="11"/>
  <c r="J24" i="11"/>
  <c r="I24" i="11"/>
  <c r="H24" i="11"/>
  <c r="G24" i="11"/>
  <c r="P23" i="11"/>
  <c r="O23" i="11"/>
  <c r="N23" i="11"/>
  <c r="M23" i="11"/>
  <c r="L23" i="11"/>
  <c r="K23" i="11"/>
  <c r="J23" i="11"/>
  <c r="I23" i="11"/>
  <c r="H23" i="11"/>
  <c r="G23" i="11"/>
  <c r="P22" i="11"/>
  <c r="O22" i="11"/>
  <c r="N22" i="11"/>
  <c r="M22" i="11"/>
  <c r="L22" i="11"/>
  <c r="K22" i="11"/>
  <c r="J22" i="11"/>
  <c r="I22" i="11"/>
  <c r="H22" i="11"/>
  <c r="G22" i="11"/>
  <c r="P21" i="11"/>
  <c r="O21" i="11"/>
  <c r="N21" i="11"/>
  <c r="M21" i="11"/>
  <c r="L21" i="11"/>
  <c r="K21" i="11"/>
  <c r="J21" i="11"/>
  <c r="I21" i="11"/>
  <c r="H21" i="11"/>
  <c r="G21" i="11"/>
  <c r="P20" i="11"/>
  <c r="O20" i="11"/>
  <c r="N20" i="11"/>
  <c r="M20" i="11"/>
  <c r="L20" i="11"/>
  <c r="K20" i="11"/>
  <c r="J20" i="11"/>
  <c r="I20" i="11"/>
  <c r="H20" i="11"/>
  <c r="G20" i="11"/>
  <c r="P19" i="11"/>
  <c r="O19" i="11"/>
  <c r="N19" i="11"/>
  <c r="M19" i="11"/>
  <c r="L19" i="11"/>
  <c r="K19" i="11"/>
  <c r="J19" i="11"/>
  <c r="I19" i="11"/>
  <c r="H19" i="11"/>
  <c r="G19" i="11"/>
  <c r="P18" i="11"/>
  <c r="O18" i="11"/>
  <c r="N18" i="11"/>
  <c r="M18" i="11"/>
  <c r="L18" i="11"/>
  <c r="K18" i="11"/>
  <c r="J18" i="11"/>
  <c r="I18" i="11"/>
  <c r="H18" i="11"/>
  <c r="G18" i="11"/>
  <c r="P17" i="11"/>
  <c r="O17" i="11"/>
  <c r="N17" i="11"/>
  <c r="M17" i="11"/>
  <c r="L17" i="11"/>
  <c r="K17" i="11"/>
  <c r="J17" i="11"/>
  <c r="I17" i="11"/>
  <c r="H17" i="11"/>
  <c r="G17" i="11"/>
  <c r="P16" i="11"/>
  <c r="O16" i="11"/>
  <c r="N16" i="11"/>
  <c r="M16" i="11"/>
  <c r="L16" i="11"/>
  <c r="K16" i="11"/>
  <c r="J16" i="11"/>
  <c r="I16" i="11"/>
  <c r="H16" i="11"/>
  <c r="G16" i="11"/>
  <c r="P15" i="11"/>
  <c r="O15" i="11"/>
  <c r="N15" i="11"/>
  <c r="M15" i="11"/>
  <c r="L15" i="11"/>
  <c r="K15" i="11"/>
  <c r="J15" i="11"/>
  <c r="I15" i="11"/>
  <c r="H15" i="11"/>
  <c r="G15" i="11"/>
  <c r="P14" i="11"/>
  <c r="O14" i="11"/>
  <c r="N14" i="11"/>
  <c r="M14" i="11"/>
  <c r="L14" i="11"/>
  <c r="K14" i="11"/>
  <c r="J14" i="11"/>
  <c r="I14" i="11"/>
  <c r="H14" i="11"/>
  <c r="G14" i="11"/>
  <c r="P13" i="11"/>
  <c r="O13" i="11"/>
  <c r="N13" i="11"/>
  <c r="M13" i="11"/>
  <c r="L13" i="11"/>
  <c r="K13" i="11"/>
  <c r="J13" i="11"/>
  <c r="I13" i="11"/>
  <c r="H13" i="11"/>
  <c r="G13" i="11"/>
  <c r="P12" i="11"/>
  <c r="O12" i="11"/>
  <c r="N12" i="11"/>
  <c r="M12" i="11"/>
  <c r="L12" i="11"/>
  <c r="K12" i="11"/>
  <c r="J12" i="11"/>
  <c r="I12" i="11"/>
  <c r="H12" i="11"/>
  <c r="G12" i="11"/>
  <c r="P11" i="11"/>
  <c r="O11" i="11"/>
  <c r="N11" i="11"/>
  <c r="M11" i="11"/>
  <c r="L11" i="11"/>
  <c r="K11" i="11"/>
  <c r="J11" i="11"/>
  <c r="I11" i="11"/>
  <c r="H11" i="11"/>
  <c r="G11" i="11"/>
  <c r="P10" i="11"/>
  <c r="O10" i="11"/>
  <c r="N10" i="11"/>
  <c r="M10" i="11"/>
  <c r="L10" i="11"/>
  <c r="K10" i="11"/>
  <c r="J10" i="11"/>
  <c r="I10" i="11"/>
  <c r="H10" i="11"/>
  <c r="F57" i="7"/>
  <c r="G57" i="7"/>
  <c r="H57" i="7"/>
  <c r="I57" i="7"/>
  <c r="J57" i="7"/>
  <c r="K57" i="7"/>
  <c r="F56" i="7"/>
  <c r="G56" i="7"/>
  <c r="H56" i="7"/>
  <c r="I56" i="7"/>
  <c r="J56" i="7"/>
  <c r="K56" i="7"/>
  <c r="F55" i="7"/>
  <c r="G55" i="7"/>
  <c r="H55" i="7"/>
  <c r="I55" i="7"/>
  <c r="J55" i="7"/>
  <c r="K55" i="7"/>
  <c r="F54" i="7"/>
  <c r="G54" i="7"/>
  <c r="H54" i="7"/>
  <c r="I54" i="7"/>
  <c r="J54" i="7"/>
  <c r="K54" i="7"/>
  <c r="F53" i="7"/>
  <c r="G53" i="7"/>
  <c r="H53" i="7"/>
  <c r="I53" i="7"/>
  <c r="J53" i="7"/>
  <c r="K53" i="7"/>
  <c r="F52" i="7"/>
  <c r="G52" i="7"/>
  <c r="H52" i="7"/>
  <c r="I52" i="7"/>
  <c r="J52" i="7"/>
  <c r="K52" i="7"/>
  <c r="P11" i="10" l="1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46" i="10"/>
  <c r="P47" i="10"/>
  <c r="P48" i="10"/>
  <c r="P49" i="10"/>
  <c r="P50" i="10"/>
  <c r="P51" i="10"/>
  <c r="P52" i="10"/>
  <c r="P53" i="10"/>
  <c r="P54" i="10"/>
  <c r="P55" i="10"/>
  <c r="P56" i="10"/>
  <c r="P57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54" i="10"/>
  <c r="O55" i="10"/>
  <c r="O56" i="10"/>
  <c r="O57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P10" i="10"/>
  <c r="O10" i="10"/>
  <c r="N10" i="10"/>
  <c r="M10" i="10"/>
  <c r="L10" i="10"/>
  <c r="K10" i="10"/>
  <c r="J10" i="10"/>
  <c r="I10" i="10"/>
  <c r="H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10" i="10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P10" i="6"/>
  <c r="O10" i="6"/>
  <c r="N10" i="6"/>
  <c r="M10" i="6"/>
  <c r="L10" i="6"/>
  <c r="K10" i="6"/>
  <c r="J10" i="6"/>
  <c r="I10" i="6"/>
  <c r="H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10" i="6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P10" i="8"/>
  <c r="O10" i="8"/>
  <c r="N10" i="8"/>
  <c r="M10" i="8"/>
  <c r="L10" i="8"/>
  <c r="K10" i="8"/>
  <c r="I10" i="8"/>
  <c r="J10" i="8"/>
  <c r="H10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I43" i="2"/>
  <c r="I50" i="2" l="1"/>
  <c r="I51" i="2" s="1"/>
  <c r="I42" i="2"/>
  <c r="C42" i="2"/>
  <c r="C43" i="2" s="1"/>
  <c r="C44" i="2" s="1"/>
  <c r="K21" i="7"/>
  <c r="J21" i="7"/>
  <c r="I21" i="7"/>
  <c r="H21" i="7"/>
  <c r="G21" i="7"/>
  <c r="F21" i="7"/>
  <c r="K20" i="7"/>
  <c r="J20" i="7"/>
  <c r="I20" i="7"/>
  <c r="H20" i="7"/>
  <c r="G20" i="7"/>
  <c r="F20" i="7"/>
  <c r="K19" i="7"/>
  <c r="J19" i="7"/>
  <c r="I19" i="7"/>
  <c r="H19" i="7"/>
  <c r="G19" i="7"/>
  <c r="F19" i="7"/>
  <c r="K18" i="7"/>
  <c r="J18" i="7"/>
  <c r="I18" i="7"/>
  <c r="H18" i="7"/>
  <c r="G18" i="7"/>
  <c r="F18" i="7"/>
  <c r="K17" i="7"/>
  <c r="J17" i="7"/>
  <c r="I17" i="7"/>
  <c r="H17" i="7"/>
  <c r="G17" i="7"/>
  <c r="F17" i="7"/>
  <c r="K16" i="7"/>
  <c r="J16" i="7"/>
  <c r="I16" i="7"/>
  <c r="H16" i="7"/>
  <c r="G16" i="7"/>
  <c r="F16" i="7"/>
  <c r="K11" i="7"/>
  <c r="K12" i="7"/>
  <c r="K13" i="7"/>
  <c r="K14" i="7"/>
  <c r="K15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8" i="7"/>
  <c r="K59" i="7"/>
  <c r="K60" i="7"/>
  <c r="K61" i="7"/>
  <c r="K62" i="7"/>
  <c r="K63" i="7"/>
  <c r="K64" i="7"/>
  <c r="K65" i="7"/>
  <c r="K66" i="7"/>
  <c r="K67" i="7"/>
  <c r="K68" i="7"/>
  <c r="K69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J11" i="7"/>
  <c r="J12" i="7"/>
  <c r="J13" i="7"/>
  <c r="J14" i="7"/>
  <c r="J15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8" i="7"/>
  <c r="J59" i="7"/>
  <c r="J60" i="7"/>
  <c r="J61" i="7"/>
  <c r="J62" i="7"/>
  <c r="J63" i="7"/>
  <c r="J64" i="7"/>
  <c r="J65" i="7"/>
  <c r="J66" i="7"/>
  <c r="J67" i="7"/>
  <c r="J68" i="7"/>
  <c r="J69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I11" i="7"/>
  <c r="I12" i="7"/>
  <c r="I13" i="7"/>
  <c r="I14" i="7"/>
  <c r="I15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8" i="7"/>
  <c r="I59" i="7"/>
  <c r="I60" i="7"/>
  <c r="I61" i="7"/>
  <c r="I62" i="7"/>
  <c r="I63" i="7"/>
  <c r="I64" i="7"/>
  <c r="I65" i="7"/>
  <c r="I66" i="7"/>
  <c r="I67" i="7"/>
  <c r="I68" i="7"/>
  <c r="I69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H11" i="7"/>
  <c r="H12" i="7"/>
  <c r="H13" i="7"/>
  <c r="H14" i="7"/>
  <c r="H15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8" i="7"/>
  <c r="H59" i="7"/>
  <c r="H60" i="7"/>
  <c r="H61" i="7"/>
  <c r="H62" i="7"/>
  <c r="H63" i="7"/>
  <c r="H64" i="7"/>
  <c r="H65" i="7"/>
  <c r="H66" i="7"/>
  <c r="H67" i="7"/>
  <c r="H68" i="7"/>
  <c r="H69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G11" i="7"/>
  <c r="G12" i="7"/>
  <c r="G13" i="7"/>
  <c r="G14" i="7"/>
  <c r="G15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8" i="7"/>
  <c r="G59" i="7"/>
  <c r="G60" i="7"/>
  <c r="G61" i="7"/>
  <c r="G62" i="7"/>
  <c r="G63" i="7"/>
  <c r="G64" i="7"/>
  <c r="G65" i="7"/>
  <c r="G66" i="7"/>
  <c r="G67" i="7"/>
  <c r="G68" i="7"/>
  <c r="G69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F11" i="7"/>
  <c r="F12" i="7"/>
  <c r="F13" i="7"/>
  <c r="F14" i="7"/>
  <c r="F15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8" i="7"/>
  <c r="F59" i="7"/>
  <c r="F60" i="7"/>
  <c r="F61" i="7"/>
  <c r="F62" i="7"/>
  <c r="F63" i="7"/>
  <c r="F64" i="7"/>
  <c r="F65" i="7"/>
  <c r="F66" i="7"/>
  <c r="F67" i="7"/>
  <c r="F68" i="7"/>
  <c r="F69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10" i="7"/>
  <c r="K10" i="7"/>
  <c r="J10" i="7"/>
  <c r="I10" i="7"/>
  <c r="H10" i="7"/>
  <c r="G10" i="7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O10" i="5"/>
  <c r="N10" i="5"/>
  <c r="M10" i="5"/>
  <c r="L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12" i="2"/>
  <c r="C24" i="2"/>
  <c r="C12" i="2"/>
  <c r="I22" i="2"/>
  <c r="I53" i="2" l="1"/>
  <c r="I57" i="2" s="1"/>
  <c r="I61" i="2" s="1"/>
  <c r="I49" i="2"/>
  <c r="I48" i="2"/>
</calcChain>
</file>

<file path=xl/sharedStrings.xml><?xml version="1.0" encoding="utf-8"?>
<sst xmlns="http://schemas.openxmlformats.org/spreadsheetml/2006/main" count="559" uniqueCount="161">
  <si>
    <t>Vitesse d'avancement</t>
  </si>
  <si>
    <t>Pression (bar)</t>
  </si>
  <si>
    <t>80°</t>
  </si>
  <si>
    <t>110°</t>
  </si>
  <si>
    <t>Taille des goutelettes</t>
  </si>
  <si>
    <t>Débit d'une buse en l/min</t>
  </si>
  <si>
    <t>Vitesse d'avancement en km/h</t>
  </si>
  <si>
    <t>Largeur des vignes (m)</t>
  </si>
  <si>
    <t>Nombre de buses en fonctionnement</t>
  </si>
  <si>
    <t>Saisir:</t>
  </si>
  <si>
    <t>XR8001 XR11001 (100)</t>
  </si>
  <si>
    <t>XR80015 XR110015 (100)</t>
  </si>
  <si>
    <t>XR8002 XR11002  (50)</t>
  </si>
  <si>
    <t>XR110025  (50)</t>
  </si>
  <si>
    <t>XR8003 XR11003  (50)</t>
  </si>
  <si>
    <t>XR8004 XR11004  (50)</t>
  </si>
  <si>
    <t>XR8005 XR11005  (50)</t>
  </si>
  <si>
    <t>XR8006 XR11006  (50)</t>
  </si>
  <si>
    <t>XR8008 XR11008  (50)</t>
  </si>
  <si>
    <t>M</t>
  </si>
  <si>
    <t>F</t>
  </si>
  <si>
    <t>VF</t>
  </si>
  <si>
    <t>Pas de 80°</t>
  </si>
  <si>
    <t>C</t>
  </si>
  <si>
    <t>VC</t>
  </si>
  <si>
    <t>Buse (Calibrage Tamis)</t>
  </si>
  <si>
    <r>
      <rPr>
        <b/>
        <sz val="11"/>
        <color theme="1"/>
        <rFont val="Calibri"/>
        <family val="2"/>
        <scheme val="minor"/>
      </rPr>
      <t xml:space="preserve">Remarque: </t>
    </r>
    <r>
      <rPr>
        <sz val="11"/>
        <color theme="1"/>
        <rFont val="Calibri"/>
        <family val="2"/>
        <scheme val="minor"/>
      </rPr>
      <t>Toujours vérifier très soignement les débits. Les chiffres donnés dans le tableaux sont basés sur une pulvérisation d'eau à 21°c (70°F)</t>
    </r>
  </si>
  <si>
    <t>Calculs de base</t>
  </si>
  <si>
    <t>Unités</t>
  </si>
  <si>
    <t>Calcul du volume pulvérisé (l/ha)</t>
  </si>
  <si>
    <t>Données à entrer</t>
  </si>
  <si>
    <t>Saisie</t>
  </si>
  <si>
    <t>km/h</t>
  </si>
  <si>
    <t>l/min</t>
  </si>
  <si>
    <t>m</t>
  </si>
  <si>
    <t>Nombre de buses en fonctionnement sur l'appareil</t>
  </si>
  <si>
    <t>Volume pulvérisé=</t>
  </si>
  <si>
    <t>l/ha</t>
  </si>
  <si>
    <t>Calcul du débit d'une buse (l/min)</t>
  </si>
  <si>
    <t>Volume pulvérisé</t>
  </si>
  <si>
    <t>Débit d'une buse=</t>
  </si>
  <si>
    <t>Vitesse d'avancement=</t>
  </si>
  <si>
    <r>
      <rPr>
        <b/>
        <sz val="11"/>
        <color theme="1"/>
        <rFont val="Calibri"/>
        <family val="2"/>
        <scheme val="minor"/>
      </rPr>
      <t xml:space="preserve">Ecartement entre buses: </t>
    </r>
    <r>
      <rPr>
        <sz val="11"/>
        <color theme="1"/>
        <rFont val="Calibri"/>
        <family val="2"/>
        <scheme val="minor"/>
      </rPr>
      <t xml:space="preserve">50cm
</t>
    </r>
  </si>
  <si>
    <t>AIUB8502 (50)</t>
  </si>
  <si>
    <t>AIUB85025 (50)</t>
  </si>
  <si>
    <t>AIUB8503     (50)</t>
  </si>
  <si>
    <t>AIUB8504   (50)</t>
  </si>
  <si>
    <t>XC</t>
  </si>
  <si>
    <r>
      <rPr>
        <b/>
        <sz val="11"/>
        <color theme="1"/>
        <rFont val="Calibri"/>
        <family val="2"/>
        <scheme val="minor"/>
      </rPr>
      <t xml:space="preserve">Attention: </t>
    </r>
    <r>
      <rPr>
        <sz val="11"/>
        <color theme="1"/>
        <rFont val="Calibri"/>
        <family val="2"/>
        <scheme val="minor"/>
      </rPr>
      <t>Tableau spécial rampe de désherbage</t>
    </r>
  </si>
  <si>
    <r>
      <rPr>
        <b/>
        <sz val="11"/>
        <color theme="1"/>
        <rFont val="Calibri"/>
        <family val="2"/>
        <scheme val="minor"/>
      </rPr>
      <t xml:space="preserve">Attention: </t>
    </r>
    <r>
      <rPr>
        <sz val="11"/>
        <color theme="1"/>
        <rFont val="Calibri"/>
        <family val="2"/>
        <scheme val="minor"/>
      </rPr>
      <t>Tableau spécial pulvérisateur avec panneau récupérateur DAGNAUD</t>
    </r>
  </si>
  <si>
    <t>Saisir</t>
  </si>
  <si>
    <r>
      <t xml:space="preserve">Débit d'une buse </t>
    </r>
    <r>
      <rPr>
        <i/>
        <sz val="8"/>
        <color theme="1"/>
        <rFont val="Calibri"/>
        <family val="2"/>
        <scheme val="minor"/>
      </rPr>
      <t>(regarder dans Tableau Choix Buse)</t>
    </r>
  </si>
  <si>
    <t>Ecartement entre rangs (m)</t>
  </si>
  <si>
    <t>Calcul de la vitesse d'avancement de pulvérisation (km/h)</t>
  </si>
  <si>
    <t>Calcul de la vitesse (km/h)</t>
  </si>
  <si>
    <t>s</t>
  </si>
  <si>
    <t>Vitesse =</t>
  </si>
  <si>
    <t>Temps (Secondes)</t>
  </si>
  <si>
    <t>Distante parcourue (m)</t>
  </si>
  <si>
    <t>Nbr de rang complet traité</t>
  </si>
  <si>
    <t>CP4916-35</t>
  </si>
  <si>
    <t>CP4916-40</t>
  </si>
  <si>
    <t>CP4916-45</t>
  </si>
  <si>
    <t>CP4916-49</t>
  </si>
  <si>
    <t>CP4916-30</t>
  </si>
  <si>
    <t>CP4916-70</t>
  </si>
  <si>
    <t>CP4916-57</t>
  </si>
  <si>
    <t>CP4916-63</t>
  </si>
  <si>
    <t>Tableau du choix de buses en fonction de la largeur, du nbr de rangs et du nbr de buse XR en fonctionnement</t>
  </si>
  <si>
    <r>
      <rPr>
        <b/>
        <sz val="8"/>
        <color theme="1"/>
        <rFont val="Calibri"/>
        <family val="2"/>
        <scheme val="minor"/>
      </rPr>
      <t xml:space="preserve">Remarque: </t>
    </r>
    <r>
      <rPr>
        <sz val="8"/>
        <color theme="1"/>
        <rFont val="Calibri"/>
        <family val="2"/>
        <scheme val="minor"/>
      </rPr>
      <t>Toujours vérifier très soignement les débits. Les chiffres donnés dans le tableaux sont basés sur une pulvérisation d'eau à 21°c (70°F)</t>
    </r>
  </si>
  <si>
    <r>
      <rPr>
        <b/>
        <sz val="8"/>
        <color theme="1"/>
        <rFont val="Calibri"/>
        <family val="2"/>
        <scheme val="minor"/>
      </rPr>
      <t xml:space="preserve">Attention: </t>
    </r>
    <r>
      <rPr>
        <sz val="8"/>
        <color theme="1"/>
        <rFont val="Calibri"/>
        <family val="2"/>
        <scheme val="minor"/>
      </rPr>
      <t>Tableau spécial pulvérisateur avec panneau récupérateur DAGNAUD</t>
    </r>
  </si>
  <si>
    <r>
      <rPr>
        <b/>
        <sz val="10"/>
        <color theme="1"/>
        <rFont val="Calibri"/>
        <family val="2"/>
        <scheme val="minor"/>
      </rPr>
      <t xml:space="preserve">Important: </t>
    </r>
    <r>
      <rPr>
        <sz val="10"/>
        <color theme="1"/>
        <rFont val="Calibri"/>
        <family val="2"/>
        <scheme val="minor"/>
      </rPr>
      <t>Toujours introduire la pastille le coté numéroté vers la sortie.</t>
    </r>
  </si>
  <si>
    <t>CP4916-34</t>
  </si>
  <si>
    <t>Débit de chantier=</t>
  </si>
  <si>
    <t>Surface totale traité (ha)</t>
  </si>
  <si>
    <t>ha</t>
  </si>
  <si>
    <t>Temps total du traitement*=</t>
  </si>
  <si>
    <t xml:space="preserve"> *(Avec 3% en plus pour les manœuvres)</t>
  </si>
  <si>
    <t>h/ha</t>
  </si>
  <si>
    <t>h</t>
  </si>
  <si>
    <t>Calcul de débit de chantier (Heure/Hectares)</t>
  </si>
  <si>
    <t>Contenance cuve pulvérisateur (l)</t>
  </si>
  <si>
    <t>l</t>
  </si>
  <si>
    <t>Volume pulvérisé (l/ha)</t>
  </si>
  <si>
    <t>Estimation récupération (%)</t>
  </si>
  <si>
    <t>%</t>
  </si>
  <si>
    <t>Prix du produit (€/ha)</t>
  </si>
  <si>
    <t>€/ha</t>
  </si>
  <si>
    <t>€</t>
  </si>
  <si>
    <t>Nombre de traitement sur l'année</t>
  </si>
  <si>
    <t>ECONOMIE produit traitement / ans=</t>
  </si>
  <si>
    <t>Prix Achat TURBIPANO</t>
  </si>
  <si>
    <t>Ammortissement de l'achat en</t>
  </si>
  <si>
    <t>ans</t>
  </si>
  <si>
    <t>Calcul TURBIPANO et PULPANO</t>
  </si>
  <si>
    <r>
      <t xml:space="preserve">Surface traité </t>
    </r>
    <r>
      <rPr>
        <i/>
        <sz val="10"/>
        <color rgb="FFFFFF00"/>
        <rFont val="Calibri"/>
        <family val="2"/>
        <scheme val="minor"/>
      </rPr>
      <t>(SANS récupération)</t>
    </r>
    <r>
      <rPr>
        <b/>
        <sz val="16"/>
        <color rgb="FFFFFF00"/>
        <rFont val="Calibri"/>
        <family val="2"/>
        <scheme val="minor"/>
      </rPr>
      <t>=</t>
    </r>
  </si>
  <si>
    <r>
      <t xml:space="preserve">Surface traité </t>
    </r>
    <r>
      <rPr>
        <i/>
        <sz val="10"/>
        <color rgb="FFFFFF00"/>
        <rFont val="Calibri"/>
        <family val="2"/>
        <scheme val="minor"/>
      </rPr>
      <t>(AVEC estimation récupération)</t>
    </r>
    <r>
      <rPr>
        <i/>
        <sz val="18"/>
        <color rgb="FFFFFF00"/>
        <rFont val="Calibri"/>
        <family val="2"/>
        <scheme val="minor"/>
      </rPr>
      <t>=</t>
    </r>
  </si>
  <si>
    <t>ECONOMIE / Traitement =</t>
  </si>
  <si>
    <r>
      <t xml:space="preserve">Coût d'un traitement </t>
    </r>
    <r>
      <rPr>
        <b/>
        <i/>
        <sz val="10"/>
        <color rgb="FFFFFF00"/>
        <rFont val="Calibri"/>
        <family val="2"/>
        <scheme val="minor"/>
      </rPr>
      <t>(SANS récupération)</t>
    </r>
    <r>
      <rPr>
        <b/>
        <sz val="16"/>
        <color rgb="FFFFFF00"/>
        <rFont val="Calibri"/>
        <family val="2"/>
        <scheme val="minor"/>
      </rPr>
      <t>=</t>
    </r>
  </si>
  <si>
    <r>
      <t xml:space="preserve">Coût d'un traitement </t>
    </r>
    <r>
      <rPr>
        <b/>
        <i/>
        <sz val="10"/>
        <color rgb="FFFFFF00"/>
        <rFont val="Calibri"/>
        <family val="2"/>
        <scheme val="minor"/>
      </rPr>
      <t>(AVEC récupération)</t>
    </r>
    <r>
      <rPr>
        <b/>
        <sz val="16"/>
        <color rgb="FFFFFF00"/>
        <rFont val="Calibri"/>
        <family val="2"/>
        <scheme val="minor"/>
      </rPr>
      <t>=</t>
    </r>
  </si>
  <si>
    <r>
      <t xml:space="preserve">Nombre de chargement pour l'ensemble du vignoble </t>
    </r>
    <r>
      <rPr>
        <b/>
        <i/>
        <sz val="10"/>
        <color rgb="FFFFFF00"/>
        <rFont val="Calibri"/>
        <family val="2"/>
        <scheme val="minor"/>
      </rPr>
      <t>(AVEC estimation récupération)</t>
    </r>
  </si>
  <si>
    <r>
      <t xml:space="preserve">Nombre de chargement pour l'ensemble du vignoble </t>
    </r>
    <r>
      <rPr>
        <b/>
        <i/>
        <sz val="10"/>
        <color rgb="FFFFFF00"/>
        <rFont val="Calibri"/>
        <family val="2"/>
        <scheme val="minor"/>
      </rPr>
      <t>(sans récupération)</t>
    </r>
    <r>
      <rPr>
        <b/>
        <sz val="16"/>
        <color rgb="FFFFFF00"/>
        <rFont val="Calibri"/>
        <family val="2"/>
        <scheme val="minor"/>
      </rPr>
      <t>=</t>
    </r>
  </si>
  <si>
    <t>TFVS-2     (50)</t>
  </si>
  <si>
    <t>UC</t>
  </si>
  <si>
    <t>TFVS-2.5  (50)</t>
  </si>
  <si>
    <t>TFVS-3     (50)</t>
  </si>
  <si>
    <t>TFVS-4     (50)</t>
  </si>
  <si>
    <t>VIGNE DE 2M</t>
  </si>
  <si>
    <t>4 BUSES AIUB</t>
  </si>
  <si>
    <t>4 BUSES TFVS</t>
  </si>
  <si>
    <t>VIGNE DE 2.5M</t>
  </si>
  <si>
    <t>VIGNE DE 3M</t>
  </si>
  <si>
    <t>5 BUSES TFVS</t>
  </si>
  <si>
    <t>TT11001 (100)</t>
  </si>
  <si>
    <t>TT110015 (100)</t>
  </si>
  <si>
    <t>TT11002  (50)</t>
  </si>
  <si>
    <t>TT110025 (50)</t>
  </si>
  <si>
    <t>TT11003  (50)</t>
  </si>
  <si>
    <t>TT11004  (50)</t>
  </si>
  <si>
    <t>TT11005  (50)</t>
  </si>
  <si>
    <t>TT11006 (50)</t>
  </si>
  <si>
    <t>4 BUSES TFVS et 1 BUSE TT110</t>
  </si>
  <si>
    <t>5 BUSES TFVS ET 2 BUSES TT110</t>
  </si>
  <si>
    <t>Tableau du choix de buses en fonction de l'écartement entre les buses et du nbr de buse TT110 en fonctionnement</t>
  </si>
  <si>
    <t>Tableau du choix de buses en fonction de l'écartement entre les buses et du nbr de buse AIUB en fonctionnement</t>
  </si>
  <si>
    <t>Tableau du choix de buses en fonction de l'écartement entre les buses et du nbr de buse TFVS en fonctionnement</t>
  </si>
  <si>
    <t>Nombre de pastilles utilisées</t>
  </si>
  <si>
    <t>Tableau de sélection de la pastille de calibrage idéale</t>
  </si>
  <si>
    <t>CP4916-78</t>
  </si>
  <si>
    <t>CP4916-91</t>
  </si>
  <si>
    <t>CP4916-110</t>
  </si>
  <si>
    <t>Nbr de rangs complet traités</t>
  </si>
  <si>
    <t>CP4916-59</t>
  </si>
  <si>
    <t>TXA800050VK (100)</t>
  </si>
  <si>
    <t>TXA80001VK (50)</t>
  </si>
  <si>
    <t>TXA800015VK  (50)</t>
  </si>
  <si>
    <t>TXA80002VK (50)</t>
  </si>
  <si>
    <t>TXA80003VK  (50)</t>
  </si>
  <si>
    <t>TXA80004VK  (50)</t>
  </si>
  <si>
    <t>TXA800067VK (50)</t>
  </si>
  <si>
    <t>CP4916-120</t>
  </si>
  <si>
    <t>CP4916-170</t>
  </si>
  <si>
    <t>CP4916-72</t>
  </si>
  <si>
    <t>Tableau du choix de buses en fonction de la largeur, du nbr de rangs et du nbr de buse AIXR en fonctionnement</t>
  </si>
  <si>
    <t>AIXR110015 (100)</t>
  </si>
  <si>
    <t>AIXR11002  (50)</t>
  </si>
  <si>
    <t>AIXR110025  (50)</t>
  </si>
  <si>
    <t>AIXR11003  (50)</t>
  </si>
  <si>
    <t>AIXR11004  (50)</t>
  </si>
  <si>
    <t>AIXR11005   (50)</t>
  </si>
  <si>
    <t>AIXR11006  (50)</t>
  </si>
  <si>
    <t>IDK 90-01 (60M)</t>
  </si>
  <si>
    <t>IDK 90-015 (60M)</t>
  </si>
  <si>
    <t>IDK 90-02 (60M)</t>
  </si>
  <si>
    <t>IDK 90-025 (60M)</t>
  </si>
  <si>
    <t>IDK 90-03 (60M)</t>
  </si>
  <si>
    <t>Tableau du choix de buses en fonction de la largeur, du nbr de rangs et du nbr de buse IDK en fonctionnement</t>
  </si>
  <si>
    <t>CP4916-250</t>
  </si>
  <si>
    <t>IDK 90-0067 (60M)</t>
  </si>
  <si>
    <t>CP4916-140</t>
  </si>
  <si>
    <t xml:space="preserve">Représentation des différents désherbages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</si>
</sst>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400]h:mm:ss\ AM/PM"/>
  </numFmts>
  <fonts count="3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6"/>
      <color theme="9"/>
      <name val="Calibri"/>
      <family val="2"/>
      <scheme val="minor"/>
    </font>
    <font>
      <b/>
      <sz val="22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  <font>
      <b/>
      <sz val="16"/>
      <color theme="8" tint="0.39997558519241921"/>
      <name val="Calibri"/>
      <family val="2"/>
      <scheme val="minor"/>
    </font>
    <font>
      <i/>
      <sz val="8"/>
      <color theme="8" tint="0.39997558519241921"/>
      <name val="Calibri"/>
      <family val="2"/>
      <scheme val="minor"/>
    </font>
    <font>
      <b/>
      <sz val="18"/>
      <color rgb="FFFFFF0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i/>
      <sz val="10"/>
      <color rgb="FFFFFF00"/>
      <name val="Calibri"/>
      <family val="2"/>
      <scheme val="minor"/>
    </font>
    <font>
      <i/>
      <sz val="18"/>
      <color rgb="FFFFFF00"/>
      <name val="Calibri"/>
      <family val="2"/>
      <scheme val="minor"/>
    </font>
    <font>
      <b/>
      <i/>
      <sz val="10"/>
      <color rgb="FFFFFF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-0.249977111117893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/>
    </xf>
    <xf numFmtId="0" fontId="12" fillId="0" borderId="0" xfId="0" applyFont="1" applyFill="1" applyAlignment="1">
      <alignment horizontal="right"/>
    </xf>
    <xf numFmtId="0" fontId="0" fillId="0" borderId="0" xfId="0" applyBorder="1"/>
    <xf numFmtId="0" fontId="0" fillId="0" borderId="23" xfId="0" applyBorder="1"/>
    <xf numFmtId="0" fontId="0" fillId="0" borderId="2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2" fillId="13" borderId="4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6" fillId="0" borderId="0" xfId="0" applyFont="1" applyFill="1" applyAlignment="1">
      <alignment horizontal="right"/>
    </xf>
    <xf numFmtId="2" fontId="9" fillId="11" borderId="31" xfId="0" applyNumberFormat="1" applyFont="1" applyFill="1" applyBorder="1" applyAlignment="1">
      <alignment horizontal="center"/>
    </xf>
    <xf numFmtId="0" fontId="9" fillId="11" borderId="32" xfId="0" applyFont="1" applyFill="1" applyBorder="1"/>
    <xf numFmtId="0" fontId="5" fillId="15" borderId="31" xfId="0" applyFont="1" applyFill="1" applyBorder="1" applyAlignment="1">
      <alignment horizontal="center"/>
    </xf>
    <xf numFmtId="0" fontId="5" fillId="15" borderId="32" xfId="0" applyFont="1" applyFill="1" applyBorder="1"/>
    <xf numFmtId="0" fontId="9" fillId="4" borderId="31" xfId="0" applyFont="1" applyFill="1" applyBorder="1" applyAlignment="1">
      <alignment horizontal="center"/>
    </xf>
    <xf numFmtId="0" fontId="9" fillId="4" borderId="32" xfId="0" applyFont="1" applyFill="1" applyBorder="1"/>
    <xf numFmtId="0" fontId="9" fillId="12" borderId="32" xfId="0" applyFont="1" applyFill="1" applyBorder="1"/>
    <xf numFmtId="0" fontId="7" fillId="0" borderId="0" xfId="0" applyFont="1" applyBorder="1" applyAlignment="1">
      <alignment horizontal="center"/>
    </xf>
    <xf numFmtId="0" fontId="2" fillId="0" borderId="35" xfId="0" applyFont="1" applyBorder="1"/>
    <xf numFmtId="0" fontId="2" fillId="0" borderId="36" xfId="0" applyFont="1" applyBorder="1"/>
    <xf numFmtId="0" fontId="2" fillId="0" borderId="35" xfId="0" applyFont="1" applyBorder="1" applyAlignment="1">
      <alignment horizontal="center"/>
    </xf>
    <xf numFmtId="0" fontId="0" fillId="0" borderId="36" xfId="0" applyBorder="1"/>
    <xf numFmtId="0" fontId="2" fillId="0" borderId="37" xfId="0" applyFont="1" applyBorder="1" applyAlignment="1">
      <alignment horizontal="center"/>
    </xf>
    <xf numFmtId="0" fontId="0" fillId="0" borderId="38" xfId="0" applyBorder="1"/>
    <xf numFmtId="0" fontId="13" fillId="14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6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2" fillId="10" borderId="2" xfId="0" applyFont="1" applyFill="1" applyBorder="1" applyAlignment="1" applyProtection="1">
      <alignment horizontal="center" vertical="center"/>
    </xf>
    <xf numFmtId="0" fontId="5" fillId="10" borderId="2" xfId="0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3" borderId="9" xfId="0" applyFill="1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164" fontId="0" fillId="0" borderId="15" xfId="0" applyNumberFormat="1" applyBorder="1" applyAlignment="1" applyProtection="1">
      <alignment horizontal="center"/>
    </xf>
    <xf numFmtId="164" fontId="0" fillId="0" borderId="16" xfId="0" applyNumberFormat="1" applyBorder="1" applyAlignment="1" applyProtection="1">
      <alignment horizontal="center"/>
    </xf>
    <xf numFmtId="164" fontId="0" fillId="0" borderId="17" xfId="0" applyNumberForma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164" fontId="0" fillId="0" borderId="18" xfId="0" applyNumberFormat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</xf>
    <xf numFmtId="164" fontId="0" fillId="0" borderId="19" xfId="0" applyNumberFormat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7" borderId="5" xfId="0" applyFill="1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3" fillId="6" borderId="4" xfId="0" applyFont="1" applyFill="1" applyBorder="1" applyAlignment="1" applyProtection="1">
      <alignment horizontal="center"/>
    </xf>
    <xf numFmtId="0" fontId="3" fillId="6" borderId="1" xfId="0" applyFont="1" applyFill="1" applyBorder="1" applyAlignment="1" applyProtection="1">
      <alignment horizontal="center"/>
    </xf>
    <xf numFmtId="0" fontId="3" fillId="6" borderId="5" xfId="0" applyFont="1" applyFill="1" applyBorder="1" applyAlignment="1" applyProtection="1">
      <alignment horizontal="center"/>
    </xf>
    <xf numFmtId="0" fontId="3" fillId="4" borderId="4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4" borderId="5" xfId="0" applyFont="1" applyFill="1" applyBorder="1" applyAlignment="1" applyProtection="1">
      <alignment horizontal="center"/>
      <protection locked="0"/>
    </xf>
    <xf numFmtId="0" fontId="2" fillId="0" borderId="41" xfId="0" applyFont="1" applyBorder="1" applyAlignment="1">
      <alignment horizontal="center"/>
    </xf>
    <xf numFmtId="0" fontId="1" fillId="14" borderId="2" xfId="0" applyFont="1" applyFill="1" applyBorder="1" applyAlignment="1" applyProtection="1">
      <alignment horizontal="center"/>
      <protection locked="0"/>
    </xf>
    <xf numFmtId="0" fontId="0" fillId="0" borderId="42" xfId="0" applyBorder="1"/>
    <xf numFmtId="164" fontId="0" fillId="0" borderId="2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0" fontId="0" fillId="0" borderId="43" xfId="0" applyBorder="1"/>
    <xf numFmtId="0" fontId="9" fillId="17" borderId="32" xfId="0" applyFont="1" applyFill="1" applyBorder="1"/>
    <xf numFmtId="0" fontId="21" fillId="0" borderId="0" xfId="0" applyFont="1" applyFill="1" applyAlignment="1">
      <alignment horizontal="right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18" borderId="32" xfId="0" applyFont="1" applyFill="1" applyBorder="1"/>
    <xf numFmtId="0" fontId="22" fillId="0" borderId="0" xfId="0" applyFont="1" applyFill="1" applyAlignment="1">
      <alignment horizontal="right"/>
    </xf>
    <xf numFmtId="0" fontId="23" fillId="0" borderId="0" xfId="0" applyFont="1" applyAlignment="1">
      <alignment horizontal="right"/>
    </xf>
    <xf numFmtId="165" fontId="9" fillId="17" borderId="31" xfId="0" applyNumberFormat="1" applyFont="1" applyFill="1" applyBorder="1" applyAlignment="1">
      <alignment horizontal="center"/>
    </xf>
    <xf numFmtId="2" fontId="9" fillId="12" borderId="31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 applyProtection="1">
      <alignment horizontal="center"/>
    </xf>
    <xf numFmtId="0" fontId="1" fillId="0" borderId="43" xfId="0" applyFont="1" applyFill="1" applyBorder="1" applyAlignment="1" applyProtection="1">
      <alignment horizontal="center"/>
    </xf>
    <xf numFmtId="0" fontId="2" fillId="0" borderId="8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14" borderId="11" xfId="0" applyFont="1" applyFill="1" applyBorder="1" applyAlignment="1" applyProtection="1">
      <alignment horizontal="center"/>
      <protection locked="0"/>
    </xf>
    <xf numFmtId="0" fontId="0" fillId="0" borderId="45" xfId="0" applyBorder="1"/>
    <xf numFmtId="0" fontId="0" fillId="0" borderId="46" xfId="0" applyBorder="1"/>
    <xf numFmtId="2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/>
    <xf numFmtId="0" fontId="2" fillId="0" borderId="33" xfId="0" applyFont="1" applyBorder="1" applyAlignment="1">
      <alignment horizontal="center"/>
    </xf>
    <xf numFmtId="0" fontId="1" fillId="14" borderId="4" xfId="0" applyFont="1" applyFill="1" applyBorder="1" applyAlignment="1" applyProtection="1">
      <alignment horizontal="center"/>
      <protection locked="0"/>
    </xf>
    <xf numFmtId="0" fontId="0" fillId="0" borderId="34" xfId="0" applyBorder="1"/>
    <xf numFmtId="2" fontId="25" fillId="4" borderId="31" xfId="0" applyNumberFormat="1" applyFont="1" applyFill="1" applyBorder="1" applyAlignment="1">
      <alignment horizontal="center"/>
    </xf>
    <xf numFmtId="0" fontId="25" fillId="4" borderId="32" xfId="0" applyFont="1" applyFill="1" applyBorder="1"/>
    <xf numFmtId="0" fontId="24" fillId="4" borderId="31" xfId="0" applyFont="1" applyFill="1" applyBorder="1" applyAlignment="1">
      <alignment horizontal="right"/>
    </xf>
    <xf numFmtId="164" fontId="24" fillId="4" borderId="46" xfId="0" applyNumberFormat="1" applyFont="1" applyFill="1" applyBorder="1" applyAlignment="1">
      <alignment horizontal="center"/>
    </xf>
    <xf numFmtId="0" fontId="24" fillId="4" borderId="32" xfId="0" applyFont="1" applyFill="1" applyBorder="1"/>
    <xf numFmtId="0" fontId="25" fillId="4" borderId="47" xfId="0" applyFont="1" applyFill="1" applyBorder="1" applyAlignment="1">
      <alignment horizontal="right"/>
    </xf>
    <xf numFmtId="0" fontId="25" fillId="4" borderId="47" xfId="0" applyFont="1" applyFill="1" applyBorder="1" applyAlignment="1">
      <alignment horizontal="right" wrapText="1"/>
    </xf>
    <xf numFmtId="0" fontId="25" fillId="4" borderId="44" xfId="0" applyFont="1" applyFill="1" applyBorder="1"/>
    <xf numFmtId="0" fontId="25" fillId="4" borderId="31" xfId="0" applyFont="1" applyFill="1" applyBorder="1" applyAlignment="1">
      <alignment horizontal="center" vertical="center"/>
    </xf>
    <xf numFmtId="0" fontId="25" fillId="4" borderId="48" xfId="0" applyFont="1" applyFill="1" applyBorder="1" applyAlignment="1">
      <alignment horizontal="center" vertical="center"/>
    </xf>
    <xf numFmtId="0" fontId="24" fillId="4" borderId="46" xfId="0" applyFont="1" applyFill="1" applyBorder="1"/>
    <xf numFmtId="46" fontId="9" fillId="18" borderId="31" xfId="0" applyNumberFormat="1" applyFont="1" applyFill="1" applyBorder="1" applyAlignment="1">
      <alignment horizontal="center"/>
    </xf>
    <xf numFmtId="2" fontId="1" fillId="14" borderId="1" xfId="0" applyNumberFormat="1" applyFont="1" applyFill="1" applyBorder="1" applyAlignment="1" applyProtection="1">
      <alignment horizontal="center"/>
      <protection locked="0"/>
    </xf>
    <xf numFmtId="0" fontId="1" fillId="14" borderId="4" xfId="0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13" borderId="4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Border="1" applyAlignment="1">
      <alignment horizontal="center"/>
    </xf>
    <xf numFmtId="0" fontId="17" fillId="0" borderId="0" xfId="0" applyFont="1" applyAlignment="1" applyProtection="1">
      <alignment horizontal="left"/>
    </xf>
    <xf numFmtId="0" fontId="2" fillId="10" borderId="1" xfId="0" applyFont="1" applyFill="1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164" fontId="0" fillId="0" borderId="28" xfId="0" applyNumberFormat="1" applyBorder="1" applyAlignment="1" applyProtection="1">
      <alignment horizontal="center"/>
    </xf>
    <xf numFmtId="0" fontId="0" fillId="14" borderId="4" xfId="0" applyFill="1" applyBorder="1" applyAlignment="1" applyProtection="1">
      <alignment horizontal="center"/>
    </xf>
    <xf numFmtId="0" fontId="0" fillId="14" borderId="1" xfId="0" applyFill="1" applyBorder="1" applyAlignment="1" applyProtection="1">
      <alignment horizontal="center"/>
    </xf>
    <xf numFmtId="0" fontId="0" fillId="14" borderId="5" xfId="0" applyFill="1" applyBorder="1" applyAlignment="1" applyProtection="1">
      <alignment horizontal="center"/>
    </xf>
    <xf numFmtId="0" fontId="3" fillId="14" borderId="4" xfId="0" applyFont="1" applyFill="1" applyBorder="1" applyAlignment="1" applyProtection="1">
      <alignment horizontal="center"/>
    </xf>
    <xf numFmtId="0" fontId="3" fillId="14" borderId="1" xfId="0" applyFont="1" applyFill="1" applyBorder="1" applyAlignment="1" applyProtection="1">
      <alignment horizontal="center"/>
    </xf>
    <xf numFmtId="164" fontId="0" fillId="0" borderId="49" xfId="0" applyNumberFormat="1" applyBorder="1" applyAlignment="1" applyProtection="1">
      <alignment horizontal="center"/>
    </xf>
    <xf numFmtId="0" fontId="5" fillId="10" borderId="2" xfId="0" applyFont="1" applyFill="1" applyBorder="1" applyAlignment="1" applyProtection="1">
      <alignment horizontal="center" vertical="center" wrapText="1"/>
    </xf>
    <xf numFmtId="0" fontId="0" fillId="0" borderId="50" xfId="0" applyBorder="1" applyAlignment="1" applyProtection="1">
      <alignment horizontal="center"/>
    </xf>
    <xf numFmtId="0" fontId="0" fillId="0" borderId="51" xfId="0" applyBorder="1" applyAlignment="1" applyProtection="1">
      <alignment horizontal="center"/>
    </xf>
    <xf numFmtId="164" fontId="0" fillId="0" borderId="33" xfId="0" applyNumberFormat="1" applyBorder="1" applyAlignment="1" applyProtection="1">
      <alignment horizontal="center"/>
    </xf>
    <xf numFmtId="164" fontId="0" fillId="0" borderId="4" xfId="0" applyNumberFormat="1" applyBorder="1" applyAlignment="1" applyProtection="1">
      <alignment horizontal="center"/>
    </xf>
    <xf numFmtId="164" fontId="0" fillId="0" borderId="34" xfId="0" applyNumberFormat="1" applyBorder="1" applyAlignment="1" applyProtection="1">
      <alignment horizontal="center"/>
    </xf>
    <xf numFmtId="164" fontId="0" fillId="0" borderId="35" xfId="0" applyNumberFormat="1" applyBorder="1" applyAlignment="1" applyProtection="1">
      <alignment horizontal="center"/>
    </xf>
    <xf numFmtId="164" fontId="0" fillId="0" borderId="36" xfId="0" applyNumberFormat="1" applyBorder="1" applyAlignment="1" applyProtection="1">
      <alignment horizontal="center"/>
    </xf>
    <xf numFmtId="164" fontId="0" fillId="0" borderId="37" xfId="0" applyNumberFormat="1" applyBorder="1" applyAlignment="1" applyProtection="1">
      <alignment horizontal="center"/>
    </xf>
    <xf numFmtId="164" fontId="0" fillId="0" borderId="5" xfId="0" applyNumberFormat="1" applyBorder="1" applyAlignment="1" applyProtection="1">
      <alignment horizontal="center"/>
    </xf>
    <xf numFmtId="164" fontId="0" fillId="0" borderId="38" xfId="0" applyNumberFormat="1" applyBorder="1" applyAlignment="1" applyProtection="1">
      <alignment horizontal="center"/>
    </xf>
    <xf numFmtId="164" fontId="0" fillId="0" borderId="52" xfId="0" applyNumberFormat="1" applyBorder="1" applyAlignment="1" applyProtection="1">
      <alignment horizontal="center"/>
    </xf>
    <xf numFmtId="164" fontId="0" fillId="0" borderId="3" xfId="0" applyNumberFormat="1" applyBorder="1" applyAlignment="1" applyProtection="1">
      <alignment horizontal="center"/>
    </xf>
    <xf numFmtId="164" fontId="0" fillId="0" borderId="53" xfId="0" applyNumberFormat="1" applyBorder="1" applyAlignment="1" applyProtection="1">
      <alignment horizontal="center"/>
    </xf>
    <xf numFmtId="164" fontId="0" fillId="0" borderId="54" xfId="0" applyNumberFormat="1" applyBorder="1" applyAlignment="1" applyProtection="1">
      <alignment horizontal="center"/>
    </xf>
    <xf numFmtId="164" fontId="0" fillId="0" borderId="55" xfId="0" applyNumberFormat="1" applyBorder="1" applyAlignment="1" applyProtection="1">
      <alignment horizontal="center"/>
    </xf>
    <xf numFmtId="164" fontId="0" fillId="0" borderId="56" xfId="0" applyNumberFormat="1" applyBorder="1" applyAlignment="1" applyProtection="1">
      <alignment horizontal="center"/>
    </xf>
    <xf numFmtId="0" fontId="0" fillId="0" borderId="57" xfId="0" applyBorder="1" applyAlignment="1" applyProtection="1">
      <alignment horizontal="center"/>
    </xf>
    <xf numFmtId="164" fontId="0" fillId="0" borderId="41" xfId="0" applyNumberFormat="1" applyBorder="1" applyAlignment="1" applyProtection="1">
      <alignment horizontal="center"/>
    </xf>
    <xf numFmtId="164" fontId="0" fillId="0" borderId="2" xfId="0" applyNumberFormat="1" applyBorder="1" applyAlignment="1" applyProtection="1">
      <alignment horizontal="center"/>
    </xf>
    <xf numFmtId="164" fontId="0" fillId="0" borderId="42" xfId="0" applyNumberFormat="1" applyBorder="1" applyAlignment="1" applyProtection="1">
      <alignment horizontal="center"/>
    </xf>
    <xf numFmtId="164" fontId="0" fillId="0" borderId="58" xfId="0" applyNumberFormat="1" applyBorder="1" applyAlignment="1" applyProtection="1">
      <alignment horizontal="center"/>
    </xf>
    <xf numFmtId="164" fontId="0" fillId="0" borderId="59" xfId="0" applyNumberFormat="1" applyBorder="1" applyAlignment="1" applyProtection="1">
      <alignment horizontal="center"/>
    </xf>
    <xf numFmtId="164" fontId="0" fillId="0" borderId="60" xfId="0" applyNumberFormat="1" applyBorder="1" applyAlignment="1" applyProtection="1">
      <alignment horizontal="center"/>
    </xf>
    <xf numFmtId="0" fontId="0" fillId="13" borderId="9" xfId="0" applyFill="1" applyBorder="1" applyAlignment="1" applyProtection="1">
      <alignment horizontal="center"/>
    </xf>
    <xf numFmtId="0" fontId="0" fillId="13" borderId="4" xfId="0" applyFill="1" applyBorder="1" applyAlignment="1" applyProtection="1">
      <alignment horizontal="center"/>
    </xf>
    <xf numFmtId="0" fontId="0" fillId="13" borderId="1" xfId="0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</xf>
    <xf numFmtId="0" fontId="33" fillId="13" borderId="1" xfId="0" applyFont="1" applyFill="1" applyBorder="1" applyAlignment="1" applyProtection="1">
      <alignment horizontal="center"/>
    </xf>
    <xf numFmtId="0" fontId="0" fillId="21" borderId="1" xfId="0" applyFill="1" applyBorder="1" applyAlignment="1" applyProtection="1">
      <alignment horizontal="center"/>
    </xf>
    <xf numFmtId="0" fontId="0" fillId="21" borderId="5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2" fillId="10" borderId="4" xfId="0" applyFont="1" applyFill="1" applyBorder="1" applyAlignment="1" applyProtection="1">
      <alignment horizontal="center" vertical="center" wrapText="1"/>
    </xf>
    <xf numFmtId="0" fontId="5" fillId="10" borderId="42" xfId="0" applyFont="1" applyFill="1" applyBorder="1" applyAlignment="1" applyProtection="1">
      <alignment horizontal="center" vertical="center"/>
    </xf>
    <xf numFmtId="164" fontId="0" fillId="0" borderId="61" xfId="0" applyNumberFormat="1" applyBorder="1" applyAlignment="1" applyProtection="1">
      <alignment horizontal="center"/>
    </xf>
    <xf numFmtId="164" fontId="0" fillId="0" borderId="62" xfId="0" applyNumberFormat="1" applyBorder="1" applyAlignment="1" applyProtection="1">
      <alignment horizontal="center"/>
    </xf>
    <xf numFmtId="164" fontId="0" fillId="0" borderId="63" xfId="0" applyNumberFormat="1" applyBorder="1" applyAlignment="1" applyProtection="1">
      <alignment horizontal="center"/>
    </xf>
    <xf numFmtId="0" fontId="10" fillId="17" borderId="24" xfId="0" applyFont="1" applyFill="1" applyBorder="1" applyAlignment="1">
      <alignment horizontal="center" vertical="center" wrapText="1"/>
    </xf>
    <xf numFmtId="0" fontId="10" fillId="17" borderId="25" xfId="0" applyFont="1" applyFill="1" applyBorder="1" applyAlignment="1">
      <alignment horizontal="center" vertical="center" wrapText="1"/>
    </xf>
    <xf numFmtId="0" fontId="10" fillId="17" borderId="39" xfId="0" applyFont="1" applyFill="1" applyBorder="1" applyAlignment="1">
      <alignment horizontal="center" vertical="center" wrapText="1"/>
    </xf>
    <xf numFmtId="0" fontId="10" fillId="17" borderId="40" xfId="0" applyFont="1" applyFill="1" applyBorder="1" applyAlignment="1">
      <alignment horizontal="center" vertical="center" wrapText="1"/>
    </xf>
    <xf numFmtId="0" fontId="10" fillId="17" borderId="26" xfId="0" applyFont="1" applyFill="1" applyBorder="1" applyAlignment="1">
      <alignment horizontal="center" vertical="center" wrapText="1"/>
    </xf>
    <xf numFmtId="0" fontId="10" fillId="17" borderId="30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4" borderId="25" xfId="0" applyFont="1" applyFill="1" applyBorder="1" applyAlignment="1">
      <alignment horizontal="center" vertical="center" wrapText="1"/>
    </xf>
    <xf numFmtId="0" fontId="24" fillId="4" borderId="39" xfId="0" applyFont="1" applyFill="1" applyBorder="1" applyAlignment="1">
      <alignment horizontal="center" vertical="center" wrapText="1"/>
    </xf>
    <xf numFmtId="0" fontId="24" fillId="4" borderId="40" xfId="0" applyFont="1" applyFill="1" applyBorder="1" applyAlignment="1">
      <alignment horizontal="center" vertical="center" wrapText="1"/>
    </xf>
    <xf numFmtId="0" fontId="24" fillId="4" borderId="26" xfId="0" applyFont="1" applyFill="1" applyBorder="1" applyAlignment="1">
      <alignment horizontal="center" vertical="center" wrapText="1"/>
    </xf>
    <xf numFmtId="0" fontId="24" fillId="4" borderId="30" xfId="0" applyFont="1" applyFill="1" applyBorder="1" applyAlignment="1">
      <alignment horizontal="center" vertical="center" wrapText="1"/>
    </xf>
    <xf numFmtId="164" fontId="25" fillId="4" borderId="31" xfId="0" applyNumberFormat="1" applyFont="1" applyFill="1" applyBorder="1" applyAlignment="1">
      <alignment horizontal="center" vertical="center"/>
    </xf>
    <xf numFmtId="164" fontId="25" fillId="4" borderId="32" xfId="0" applyNumberFormat="1" applyFont="1" applyFill="1" applyBorder="1" applyAlignment="1">
      <alignment horizontal="center" vertical="center"/>
    </xf>
    <xf numFmtId="0" fontId="10" fillId="12" borderId="24" xfId="0" applyFont="1" applyFill="1" applyBorder="1" applyAlignment="1">
      <alignment horizontal="center" vertical="center" wrapText="1"/>
    </xf>
    <xf numFmtId="0" fontId="10" fillId="12" borderId="25" xfId="0" applyFont="1" applyFill="1" applyBorder="1" applyAlignment="1">
      <alignment horizontal="center" vertical="center" wrapText="1"/>
    </xf>
    <xf numFmtId="0" fontId="10" fillId="12" borderId="39" xfId="0" applyFont="1" applyFill="1" applyBorder="1" applyAlignment="1">
      <alignment horizontal="center" vertical="center" wrapText="1"/>
    </xf>
    <xf numFmtId="0" fontId="10" fillId="12" borderId="40" xfId="0" applyFont="1" applyFill="1" applyBorder="1" applyAlignment="1">
      <alignment horizontal="center" vertical="center" wrapText="1"/>
    </xf>
    <xf numFmtId="0" fontId="10" fillId="12" borderId="26" xfId="0" applyFont="1" applyFill="1" applyBorder="1" applyAlignment="1">
      <alignment horizontal="center" vertical="center" wrapText="1"/>
    </xf>
    <xf numFmtId="0" fontId="10" fillId="12" borderId="30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center" vertical="center"/>
    </xf>
    <xf numFmtId="0" fontId="10" fillId="11" borderId="33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0" fontId="10" fillId="11" borderId="34" xfId="0" applyFont="1" applyFill="1" applyBorder="1" applyAlignment="1">
      <alignment horizontal="center" vertical="center"/>
    </xf>
    <xf numFmtId="0" fontId="10" fillId="11" borderId="35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0" fillId="11" borderId="36" xfId="0" applyFont="1" applyFill="1" applyBorder="1" applyAlignment="1">
      <alignment horizontal="center" vertical="center"/>
    </xf>
    <xf numFmtId="0" fontId="15" fillId="15" borderId="33" xfId="0" applyFont="1" applyFill="1" applyBorder="1" applyAlignment="1">
      <alignment horizontal="center" vertical="center"/>
    </xf>
    <xf numFmtId="0" fontId="15" fillId="15" borderId="4" xfId="0" applyFont="1" applyFill="1" applyBorder="1" applyAlignment="1">
      <alignment horizontal="center" vertical="center"/>
    </xf>
    <xf numFmtId="0" fontId="15" fillId="15" borderId="34" xfId="0" applyFont="1" applyFill="1" applyBorder="1" applyAlignment="1">
      <alignment horizontal="center" vertical="center"/>
    </xf>
    <xf numFmtId="0" fontId="15" fillId="15" borderId="35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0" fontId="15" fillId="15" borderId="36" xfId="0" applyFont="1" applyFill="1" applyBorder="1" applyAlignment="1">
      <alignment horizontal="center" vertical="center"/>
    </xf>
    <xf numFmtId="0" fontId="32" fillId="0" borderId="0" xfId="0" applyFont="1" applyFill="1" applyAlignment="1" applyProtection="1">
      <alignment horizontal="left"/>
    </xf>
    <xf numFmtId="0" fontId="2" fillId="10" borderId="2" xfId="0" applyFont="1" applyFill="1" applyBorder="1" applyAlignment="1" applyProtection="1">
      <alignment horizontal="center" vertical="center" wrapText="1"/>
    </xf>
    <xf numFmtId="0" fontId="2" fillId="10" borderId="11" xfId="0" applyFont="1" applyFill="1" applyBorder="1" applyAlignment="1" applyProtection="1">
      <alignment horizontal="center" vertical="center" wrapText="1"/>
    </xf>
    <xf numFmtId="0" fontId="2" fillId="10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2" fillId="10" borderId="13" xfId="0" applyFont="1" applyFill="1" applyBorder="1" applyAlignment="1" applyProtection="1">
      <alignment horizontal="center" vertical="center" wrapText="1"/>
    </xf>
    <xf numFmtId="0" fontId="2" fillId="10" borderId="29" xfId="0" applyFont="1" applyFill="1" applyBorder="1" applyAlignment="1" applyProtection="1">
      <alignment horizontal="center" vertical="center" wrapText="1"/>
    </xf>
    <xf numFmtId="0" fontId="2" fillId="10" borderId="28" xfId="0" applyFont="1" applyFill="1" applyBorder="1" applyAlignment="1" applyProtection="1">
      <alignment horizontal="center" vertical="center" wrapText="1"/>
    </xf>
    <xf numFmtId="0" fontId="2" fillId="10" borderId="2" xfId="0" applyFont="1" applyFill="1" applyBorder="1" applyAlignment="1" applyProtection="1">
      <alignment horizontal="center" wrapText="1"/>
    </xf>
    <xf numFmtId="0" fontId="2" fillId="10" borderId="11" xfId="0" applyFont="1" applyFill="1" applyBorder="1" applyAlignment="1" applyProtection="1">
      <alignment horizontal="center" wrapText="1"/>
    </xf>
    <xf numFmtId="0" fontId="1" fillId="7" borderId="6" xfId="0" applyFont="1" applyFill="1" applyBorder="1" applyAlignment="1" applyProtection="1">
      <alignment horizontal="center" vertical="center" wrapText="1"/>
    </xf>
    <xf numFmtId="0" fontId="1" fillId="7" borderId="7" xfId="0" applyFont="1" applyFill="1" applyBorder="1" applyAlignment="1" applyProtection="1">
      <alignment horizontal="center" vertical="center" wrapText="1"/>
    </xf>
    <xf numFmtId="0" fontId="1" fillId="7" borderId="8" xfId="0" applyFont="1" applyFill="1" applyBorder="1" applyAlignment="1" applyProtection="1">
      <alignment horizontal="center" vertical="center" wrapText="1"/>
    </xf>
    <xf numFmtId="0" fontId="1" fillId="8" borderId="6" xfId="0" applyFont="1" applyFill="1" applyBorder="1" applyAlignment="1" applyProtection="1">
      <alignment horizontal="center" vertical="center" wrapText="1"/>
    </xf>
    <xf numFmtId="0" fontId="1" fillId="8" borderId="7" xfId="0" applyFont="1" applyFill="1" applyBorder="1" applyAlignment="1" applyProtection="1">
      <alignment horizontal="center" vertical="center" wrapText="1"/>
    </xf>
    <xf numFmtId="0" fontId="1" fillId="8" borderId="8" xfId="0" applyFont="1" applyFill="1" applyBorder="1" applyAlignment="1" applyProtection="1">
      <alignment horizontal="center" vertical="center" wrapText="1"/>
    </xf>
    <xf numFmtId="0" fontId="2" fillId="9" borderId="6" xfId="0" applyFont="1" applyFill="1" applyBorder="1" applyAlignment="1" applyProtection="1">
      <alignment horizontal="center" vertical="center" wrapText="1"/>
    </xf>
    <xf numFmtId="0" fontId="2" fillId="9" borderId="7" xfId="0" applyFont="1" applyFill="1" applyBorder="1" applyAlignment="1" applyProtection="1">
      <alignment horizontal="center" vertical="center" wrapText="1"/>
    </xf>
    <xf numFmtId="0" fontId="2" fillId="9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5" borderId="6" xfId="0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center" vertical="center" wrapText="1"/>
    </xf>
    <xf numFmtId="0" fontId="2" fillId="5" borderId="8" xfId="0" applyFont="1" applyFill="1" applyBorder="1" applyAlignment="1" applyProtection="1">
      <alignment horizontal="center" vertical="center" wrapText="1"/>
    </xf>
    <xf numFmtId="0" fontId="1" fillId="6" borderId="6" xfId="0" applyFont="1" applyFill="1" applyBorder="1" applyAlignment="1" applyProtection="1">
      <alignment horizontal="center" vertical="center" wrapText="1"/>
    </xf>
    <xf numFmtId="0" fontId="1" fillId="6" borderId="7" xfId="0" applyFont="1" applyFill="1" applyBorder="1" applyAlignment="1" applyProtection="1">
      <alignment horizontal="center" vertical="center" wrapText="1"/>
    </xf>
    <xf numFmtId="0" fontId="1" fillId="6" borderId="8" xfId="0" applyFont="1" applyFill="1" applyBorder="1" applyAlignment="1" applyProtection="1">
      <alignment horizontal="center" vertical="center" wrapText="1"/>
    </xf>
    <xf numFmtId="0" fontId="34" fillId="0" borderId="0" xfId="0" applyFont="1" applyFill="1" applyAlignment="1" applyProtection="1">
      <alignment horizontal="left"/>
    </xf>
    <xf numFmtId="0" fontId="2" fillId="10" borderId="6" xfId="0" applyFont="1" applyFill="1" applyBorder="1" applyAlignment="1" applyProtection="1">
      <alignment horizontal="center" vertical="center" wrapText="1"/>
    </xf>
    <xf numFmtId="0" fontId="2" fillId="10" borderId="7" xfId="0" applyFont="1" applyFill="1" applyBorder="1" applyAlignment="1" applyProtection="1">
      <alignment horizontal="center" vertical="center" wrapText="1"/>
    </xf>
    <xf numFmtId="0" fontId="2" fillId="10" borderId="8" xfId="0" applyFont="1" applyFill="1" applyBorder="1" applyAlignment="1" applyProtection="1">
      <alignment horizontal="center" vertical="center" wrapText="1"/>
    </xf>
    <xf numFmtId="0" fontId="2" fillId="10" borderId="4" xfId="0" applyFont="1" applyFill="1" applyBorder="1" applyAlignment="1" applyProtection="1">
      <alignment horizontal="center" wrapText="1"/>
    </xf>
    <xf numFmtId="0" fontId="2" fillId="10" borderId="34" xfId="0" applyFont="1" applyFill="1" applyBorder="1" applyAlignment="1" applyProtection="1">
      <alignment horizontal="center" wrapText="1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2" fillId="10" borderId="4" xfId="0" applyFont="1" applyFill="1" applyBorder="1" applyAlignment="1" applyProtection="1">
      <alignment horizontal="center"/>
    </xf>
    <xf numFmtId="0" fontId="2" fillId="10" borderId="4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1" fillId="20" borderId="6" xfId="0" applyFont="1" applyFill="1" applyBorder="1" applyAlignment="1" applyProtection="1">
      <alignment horizontal="center" vertical="center" wrapText="1"/>
    </xf>
    <xf numFmtId="0" fontId="1" fillId="20" borderId="7" xfId="0" applyFont="1" applyFill="1" applyBorder="1" applyAlignment="1" applyProtection="1">
      <alignment horizontal="center" vertical="center" wrapText="1"/>
    </xf>
    <xf numFmtId="0" fontId="1" fillId="20" borderId="8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left"/>
    </xf>
    <xf numFmtId="0" fontId="1" fillId="12" borderId="6" xfId="0" applyFont="1" applyFill="1" applyBorder="1" applyAlignment="1" applyProtection="1">
      <alignment horizontal="center" vertical="center" wrapText="1"/>
    </xf>
    <xf numFmtId="0" fontId="1" fillId="12" borderId="7" xfId="0" applyFont="1" applyFill="1" applyBorder="1" applyAlignment="1" applyProtection="1">
      <alignment horizontal="center" vertical="center" wrapText="1"/>
    </xf>
    <xf numFmtId="0" fontId="1" fillId="12" borderId="8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</xf>
    <xf numFmtId="0" fontId="1" fillId="22" borderId="6" xfId="0" applyFont="1" applyFill="1" applyBorder="1" applyAlignment="1" applyProtection="1">
      <alignment horizontal="center" vertical="center" wrapText="1"/>
    </xf>
    <xf numFmtId="0" fontId="1" fillId="22" borderId="7" xfId="0" applyFont="1" applyFill="1" applyBorder="1" applyAlignment="1" applyProtection="1">
      <alignment horizontal="center" vertical="center" wrapText="1"/>
    </xf>
    <xf numFmtId="0" fontId="1" fillId="22" borderId="8" xfId="0" applyFont="1" applyFill="1" applyBorder="1" applyAlignment="1" applyProtection="1">
      <alignment horizontal="center" vertical="center" wrapText="1"/>
    </xf>
    <xf numFmtId="0" fontId="1" fillId="11" borderId="6" xfId="0" applyFont="1" applyFill="1" applyBorder="1" applyAlignment="1" applyProtection="1">
      <alignment horizontal="center" vertical="center" wrapText="1"/>
    </xf>
    <xf numFmtId="0" fontId="1" fillId="11" borderId="7" xfId="0" applyFont="1" applyFill="1" applyBorder="1" applyAlignment="1" applyProtection="1">
      <alignment horizontal="center" vertical="center" wrapText="1"/>
    </xf>
    <xf numFmtId="0" fontId="1" fillId="11" borderId="8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left"/>
    </xf>
    <xf numFmtId="0" fontId="2" fillId="10" borderId="10" xfId="0" applyFont="1" applyFill="1" applyBorder="1" applyAlignment="1" applyProtection="1">
      <alignment horizontal="center" vertical="center" wrapText="1"/>
    </xf>
    <xf numFmtId="0" fontId="2" fillId="10" borderId="1" xfId="0" applyFont="1" applyFill="1" applyBorder="1" applyAlignment="1" applyProtection="1">
      <alignment horizontal="center" wrapText="1"/>
    </xf>
    <xf numFmtId="0" fontId="4" fillId="5" borderId="6" xfId="0" applyFont="1" applyFill="1" applyBorder="1" applyAlignment="1" applyProtection="1">
      <alignment horizontal="center" vertical="center" wrapText="1"/>
    </xf>
    <xf numFmtId="0" fontId="4" fillId="5" borderId="7" xfId="0" applyFont="1" applyFill="1" applyBorder="1" applyAlignment="1" applyProtection="1">
      <alignment horizontal="center" vertical="center" wrapText="1"/>
    </xf>
    <xf numFmtId="0" fontId="4" fillId="5" borderId="8" xfId="0" applyFont="1" applyFill="1" applyBorder="1" applyAlignment="1" applyProtection="1">
      <alignment horizontal="center" vertical="center" wrapText="1"/>
    </xf>
    <xf numFmtId="0" fontId="2" fillId="12" borderId="6" xfId="0" applyFont="1" applyFill="1" applyBorder="1" applyAlignment="1" applyProtection="1">
      <alignment horizontal="center" vertical="center" wrapText="1"/>
    </xf>
    <xf numFmtId="0" fontId="2" fillId="12" borderId="7" xfId="0" applyFont="1" applyFill="1" applyBorder="1" applyAlignment="1" applyProtection="1">
      <alignment horizontal="center" vertical="center" wrapText="1"/>
    </xf>
    <xf numFmtId="0" fontId="2" fillId="12" borderId="8" xfId="0" applyFont="1" applyFill="1" applyBorder="1" applyAlignment="1" applyProtection="1">
      <alignment horizontal="center" vertical="center" wrapText="1"/>
    </xf>
    <xf numFmtId="0" fontId="0" fillId="14" borderId="9" xfId="0" applyFill="1" applyBorder="1" applyAlignment="1" applyProtection="1">
      <alignment horizontal="center" vertical="center"/>
    </xf>
    <xf numFmtId="0" fontId="0" fillId="14" borderId="10" xfId="0" applyFill="1" applyBorder="1" applyAlignment="1" applyProtection="1">
      <alignment horizontal="center" vertical="center"/>
    </xf>
    <xf numFmtId="0" fontId="0" fillId="14" borderId="11" xfId="0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left"/>
    </xf>
    <xf numFmtId="0" fontId="4" fillId="16" borderId="6" xfId="0" applyFont="1" applyFill="1" applyBorder="1" applyAlignment="1" applyProtection="1">
      <alignment horizontal="center" vertical="center" wrapText="1"/>
    </xf>
    <xf numFmtId="0" fontId="4" fillId="16" borderId="7" xfId="0" applyFont="1" applyFill="1" applyBorder="1" applyAlignment="1" applyProtection="1">
      <alignment horizontal="center" vertical="center" wrapText="1"/>
    </xf>
    <xf numFmtId="0" fontId="4" fillId="16" borderId="8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left"/>
    </xf>
    <xf numFmtId="0" fontId="4" fillId="16" borderId="24" xfId="0" applyFont="1" applyFill="1" applyBorder="1" applyAlignment="1" applyProtection="1">
      <alignment horizontal="center" vertical="center" wrapText="1"/>
    </xf>
    <xf numFmtId="0" fontId="4" fillId="16" borderId="23" xfId="0" applyFont="1" applyFill="1" applyBorder="1" applyAlignment="1" applyProtection="1">
      <alignment horizontal="center" vertical="center" wrapText="1"/>
    </xf>
    <xf numFmtId="0" fontId="4" fillId="16" borderId="48" xfId="0" applyFont="1" applyFill="1" applyBorder="1" applyAlignment="1" applyProtection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2" fillId="10" borderId="2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2" fillId="19" borderId="7" xfId="0" applyFont="1" applyFill="1" applyBorder="1" applyAlignment="1">
      <alignment horizontal="center" vertical="center" wrapText="1"/>
    </xf>
    <xf numFmtId="0" fontId="2" fillId="19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0" fillId="0" borderId="0" xfId="0" applyFont="1" applyBorder="1" applyAlignment="1">
      <alignment horizontal="center"/>
    </xf>
    <xf numFmtId="0" fontId="10" fillId="14" borderId="31" xfId="0" applyFont="1" applyFill="1" applyBorder="1" applyAlignment="1">
      <alignment horizontal="center"/>
    </xf>
    <xf numFmtId="0" fontId="10" fillId="14" borderId="32" xfId="0" applyFont="1" applyFill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3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1.pn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582605</xdr:colOff>
      <xdr:row>10</xdr:row>
      <xdr:rowOff>180975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45" b="32422"/>
        <a:stretch/>
      </xdr:blipFill>
      <xdr:spPr>
        <a:xfrm>
          <a:off x="0" y="0"/>
          <a:ext cx="6678605" cy="208597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10</xdr:row>
      <xdr:rowOff>180974</xdr:rowOff>
    </xdr:from>
    <xdr:to>
      <xdr:col>9</xdr:col>
      <xdr:colOff>171449</xdr:colOff>
      <xdr:row>46</xdr:row>
      <xdr:rowOff>47625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0500" y="2085974"/>
          <a:ext cx="6838949" cy="6724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2400" b="1">
              <a:latin typeface="Times New Roman" pitchFamily="18" charset="0"/>
              <a:cs typeface="Times New Roman" pitchFamily="18" charset="0"/>
            </a:rPr>
            <a:t>NOTE D'UTILISATION</a:t>
          </a:r>
        </a:p>
        <a:p>
          <a:endParaRPr lang="fr-FR" sz="1100">
            <a:latin typeface="Times New Roman" pitchFamily="18" charset="0"/>
            <a:cs typeface="Times New Roman" pitchFamily="18" charset="0"/>
          </a:endParaRPr>
        </a:p>
        <a:p>
          <a:r>
            <a:rPr lang="fr-FR" sz="1100">
              <a:latin typeface="Times New Roman" pitchFamily="18" charset="0"/>
              <a:cs typeface="Times New Roman" pitchFamily="18" charset="0"/>
            </a:rPr>
            <a:t>Ces feuilles de calculs ont </a:t>
          </a:r>
          <a:r>
            <a:rPr lang="fr-FR" sz="1100" baseline="0">
              <a:latin typeface="Times New Roman" pitchFamily="18" charset="0"/>
              <a:cs typeface="Times New Roman" pitchFamily="18" charset="0"/>
            </a:rPr>
            <a:t>été développées pour vous aider dans vos réglages du pulvérisateur  DAGNAUD</a:t>
          </a:r>
        </a:p>
        <a:p>
          <a:r>
            <a:rPr lang="fr-FR" sz="2000" b="1" baseline="0">
              <a:latin typeface="Times New Roman" pitchFamily="18" charset="0"/>
              <a:cs typeface="Times New Roman" pitchFamily="18" charset="0"/>
            </a:rPr>
            <a:t>.</a:t>
          </a:r>
          <a:r>
            <a:rPr lang="fr-FR" sz="1100" b="1" baseline="0">
              <a:latin typeface="Times New Roman" pitchFamily="18" charset="0"/>
              <a:cs typeface="Times New Roman" pitchFamily="18" charset="0"/>
            </a:rPr>
            <a:t>Composition de la feuille "Calculs de base":</a:t>
          </a:r>
        </a:p>
        <a:p>
          <a:endParaRPr lang="fr-FR" sz="1100" baseline="0">
            <a:latin typeface="Times New Roman" pitchFamily="18" charset="0"/>
            <a:cs typeface="Times New Roman" pitchFamily="18" charset="0"/>
          </a:endParaRPr>
        </a:p>
        <a:p>
          <a:r>
            <a:rPr lang="fr-FR" sz="1100" baseline="0">
              <a:latin typeface="Times New Roman" pitchFamily="18" charset="0"/>
              <a:cs typeface="Times New Roman" pitchFamily="18" charset="0"/>
            </a:rPr>
            <a:t>	-Calcul du volume pulvérisé en l/ha</a:t>
          </a:r>
        </a:p>
        <a:p>
          <a:r>
            <a:rPr lang="fr-FR" sz="1100" baseline="0">
              <a:latin typeface="Times New Roman" pitchFamily="18" charset="0"/>
              <a:cs typeface="Times New Roman" pitchFamily="18" charset="0"/>
            </a:rPr>
            <a:t>	-Calcul du débit d'une buse l/min</a:t>
          </a:r>
        </a:p>
        <a:p>
          <a:r>
            <a:rPr lang="fr-FR" sz="1100" baseline="0">
              <a:latin typeface="Times New Roman" pitchFamily="18" charset="0"/>
              <a:cs typeface="Times New Roman" pitchFamily="18" charset="0"/>
            </a:rPr>
            <a:t>	-Calcul de la vitesse d'avancement de pulvérisation</a:t>
          </a:r>
        </a:p>
        <a:p>
          <a:r>
            <a:rPr lang="fr-FR" sz="1100" baseline="0">
              <a:latin typeface="Times New Roman" pitchFamily="18" charset="0"/>
              <a:cs typeface="Times New Roman" pitchFamily="18" charset="0"/>
            </a:rPr>
            <a:t>	-Calcul de la vitesse</a:t>
          </a:r>
        </a:p>
        <a:p>
          <a:endParaRPr lang="fr-FR" sz="1100" baseline="0">
            <a:latin typeface="Times New Roman" pitchFamily="18" charset="0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20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.</a:t>
          </a:r>
          <a:r>
            <a:rPr lang="fr-FR" sz="11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Fonctionnement de la feuille "Tableau Choix Buse Teejet XR":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b="1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-Il vous suffit de saisir la largeur de vos vignes, le nombre de jets en fonctionnement et le nombre de rang complet* traité.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-Ensuite la lecture du tableau donne si on le souhaite, le type de buse que l'on veut utiliser.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	</a:t>
          </a:r>
          <a:r>
            <a:rPr lang="fr-FR" sz="11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Exemple: </a:t>
          </a:r>
          <a:r>
            <a:rPr lang="fr-FR" sz="1100" b="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Vous possédez des vignes de 3m, vous utilisez 8 jets au total sur 2 rangs complet. Vous désirez pulvériser 64l/ha à une vitesse de 6km/h à 2 bar de pression. Dans ce cas selon le tableau vous devez utiliser des buses  vertes XR80015 ou XR110015.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-Mais il peut aussi ce lire dans l'autre sens: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	-Selon la buse que l'on utilise, la pression, le volume à pulvériser (l/ha) on détermine la vitesse d'avancement.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b="0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20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.</a:t>
          </a:r>
          <a:r>
            <a:rPr lang="fr-FR" sz="11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Fonctionnement de la feuille "Tableau Choix Buse Teejet AIUB":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b="1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</a:t>
          </a:r>
          <a:r>
            <a:rPr lang="fr-FR" sz="1100" b="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Idem  "</a:t>
          </a:r>
          <a:r>
            <a:rPr lang="fr-FR" sz="11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Fonctionnement de la feuille "Tableau Choix Buse Teejet XR"" </a:t>
          </a:r>
          <a:r>
            <a:rPr lang="fr-FR" sz="1100" b="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décrit ci-dessus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b="0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eaLnBrk="1" fontAlgn="auto" latinLnBrk="0" hangingPunct="1"/>
          <a:r>
            <a:rPr lang="fr-FR" sz="11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.Fonctionnement de la feuille "Tableau Choix Pastille Turb":</a:t>
          </a:r>
          <a:endParaRPr lang="fr-FR">
            <a:latin typeface="Times New Roman" pitchFamily="18" charset="0"/>
            <a:cs typeface="Times New Roman" pitchFamily="18" charset="0"/>
          </a:endParaRPr>
        </a:p>
        <a:p>
          <a:pPr eaLnBrk="1" fontAlgn="base" latinLnBrk="0" hangingPunct="1"/>
          <a:endParaRPr lang="fr-FR" sz="1100" b="1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eaLnBrk="1" fontAlgn="auto" latinLnBrk="0" hangingPunct="1"/>
          <a:r>
            <a:rPr lang="fr-FR" sz="11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-</a:t>
          </a:r>
          <a:r>
            <a:rPr lang="fr-FR" sz="1100" b="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Idem  "</a:t>
          </a:r>
          <a:r>
            <a:rPr lang="fr-FR" sz="11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Fonctionnement de la feuille "Tableau Choix Buse Teejet XR"" </a:t>
          </a:r>
          <a:r>
            <a:rPr lang="fr-FR" sz="1100" b="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décrit ci-dessus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b="0" baseline="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1" baseline="0">
              <a:solidFill>
                <a:srgbClr val="FF0000"/>
              </a:solidFill>
              <a:latin typeface="Times New Roman" pitchFamily="18" charset="0"/>
              <a:ea typeface="+mn-ea"/>
              <a:cs typeface="Times New Roman" pitchFamily="18" charset="0"/>
            </a:rPr>
            <a:t>Important: </a:t>
          </a:r>
          <a:r>
            <a:rPr lang="fr-FR" sz="11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Vous devez remplir dans chaque feuille les cases avec le fond noir et l'écriture blanche </a:t>
          </a:r>
          <a:r>
            <a:rPr lang="fr-FR" sz="11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uniquement.</a:t>
          </a:r>
          <a:endParaRPr lang="fr-FR" b="1">
            <a:latin typeface="Times New Roman" pitchFamily="18" charset="0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>
            <a:latin typeface="Times New Roman" pitchFamily="18" charset="0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b="1">
              <a:solidFill>
                <a:srgbClr val="FF0000"/>
              </a:solidFill>
              <a:latin typeface="Times New Roman" pitchFamily="18" charset="0"/>
              <a:cs typeface="Times New Roman" pitchFamily="18" charset="0"/>
            </a:rPr>
            <a:t>*Rang</a:t>
          </a:r>
          <a:r>
            <a:rPr lang="fr-FR" b="1" baseline="0">
              <a:solidFill>
                <a:srgbClr val="FF0000"/>
              </a:solidFill>
              <a:latin typeface="Times New Roman" pitchFamily="18" charset="0"/>
              <a:cs typeface="Times New Roman" pitchFamily="18" charset="0"/>
            </a:rPr>
            <a:t> complet: </a:t>
          </a:r>
          <a:r>
            <a:rPr lang="fr-FR" baseline="0">
              <a:latin typeface="Times New Roman" pitchFamily="18" charset="0"/>
              <a:cs typeface="Times New Roman" pitchFamily="18" charset="0"/>
            </a:rPr>
            <a:t>Pour 1 rang complet mettre la valeur 1 et pour  2 rangs complet mettre la valeur 2.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baseline="0">
              <a:latin typeface="Times New Roman" pitchFamily="18" charset="0"/>
              <a:cs typeface="Times New Roman" pitchFamily="18" charset="0"/>
            </a:rPr>
            <a:t>	   1 face de rang correspond à la valeur 0.5 et 2 faces de rangs correspondent à la valeur 1 pour 1 rang 	    complet.</a:t>
          </a:r>
          <a:endParaRPr lang="fr-FR">
            <a:latin typeface="Times New Roman" pitchFamily="18" charset="0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b="0">
            <a:latin typeface="Times New Roman" pitchFamily="18" charset="0"/>
            <a:cs typeface="Times New Roman" pitchFamily="18" charset="0"/>
          </a:endParaRPr>
        </a:p>
        <a:p>
          <a:endParaRPr lang="fr-FR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638735</xdr:colOff>
      <xdr:row>2</xdr:row>
      <xdr:rowOff>123265</xdr:rowOff>
    </xdr:from>
    <xdr:to>
      <xdr:col>13</xdr:col>
      <xdr:colOff>676835</xdr:colOff>
      <xdr:row>6</xdr:row>
      <xdr:rowOff>79352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B8B5D54-514D-4978-BB62-67A9C8A91F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605" b="31991"/>
        <a:stretch/>
      </xdr:blipFill>
      <xdr:spPr>
        <a:xfrm>
          <a:off x="6152029" y="649941"/>
          <a:ext cx="4610100" cy="140164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509867</xdr:colOff>
      <xdr:row>12</xdr:row>
      <xdr:rowOff>65690</xdr:rowOff>
    </xdr:from>
    <xdr:to>
      <xdr:col>15</xdr:col>
      <xdr:colOff>741189</xdr:colOff>
      <xdr:row>33</xdr:row>
      <xdr:rowOff>178166</xdr:rowOff>
    </xdr:to>
    <xdr:pic>
      <xdr:nvPicPr>
        <xdr:cNvPr id="3" name="Image 2" descr="Pro_ENGINEER - DESHERBAGE-4TFVS2DANSLES2M.jp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541" t="4358" r="39303" b="12762"/>
        <a:stretch>
          <a:fillRect/>
        </a:stretch>
      </xdr:blipFill>
      <xdr:spPr>
        <a:xfrm rot="5400000">
          <a:off x="4311255" y="-2390992"/>
          <a:ext cx="4112976" cy="11715751"/>
        </a:xfrm>
        <a:prstGeom prst="rect">
          <a:avLst/>
        </a:prstGeom>
      </xdr:spPr>
    </xdr:pic>
    <xdr:clientData/>
  </xdr:twoCellAnchor>
  <xdr:twoCellAnchor editAs="oneCell">
    <xdr:from>
      <xdr:col>0</xdr:col>
      <xdr:colOff>470647</xdr:colOff>
      <xdr:row>40</xdr:row>
      <xdr:rowOff>47625</xdr:rowOff>
    </xdr:from>
    <xdr:to>
      <xdr:col>18</xdr:col>
      <xdr:colOff>309563</xdr:colOff>
      <xdr:row>60</xdr:row>
      <xdr:rowOff>95250</xdr:rowOff>
    </xdr:to>
    <xdr:pic>
      <xdr:nvPicPr>
        <xdr:cNvPr id="4" name="Image 3" descr="Pro_ENGINEER - DESHERBAGE-4TFVS2DANSLES2-5M.jp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4631" t="8695" r="46625" b="19616"/>
        <a:stretch>
          <a:fillRect/>
        </a:stretch>
      </xdr:blipFill>
      <xdr:spPr>
        <a:xfrm rot="5400000">
          <a:off x="5343105" y="3104730"/>
          <a:ext cx="3857625" cy="13602541"/>
        </a:xfrm>
        <a:prstGeom prst="rect">
          <a:avLst/>
        </a:prstGeom>
      </xdr:spPr>
    </xdr:pic>
    <xdr:clientData/>
  </xdr:twoCellAnchor>
  <xdr:twoCellAnchor editAs="oneCell">
    <xdr:from>
      <xdr:col>0</xdr:col>
      <xdr:colOff>680356</xdr:colOff>
      <xdr:row>88</xdr:row>
      <xdr:rowOff>13609</xdr:rowOff>
    </xdr:from>
    <xdr:to>
      <xdr:col>22</xdr:col>
      <xdr:colOff>136071</xdr:colOff>
      <xdr:row>111</xdr:row>
      <xdr:rowOff>22458</xdr:rowOff>
    </xdr:to>
    <xdr:pic>
      <xdr:nvPicPr>
        <xdr:cNvPr id="5" name="Image 4" descr="Pro_ENGINEER - DESHERBAGE-4TFVS2DANSLES3M.jp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29544" t="6445" r="39277" b="11233"/>
        <a:stretch>
          <a:fillRect/>
        </a:stretch>
      </xdr:blipFill>
      <xdr:spPr>
        <a:xfrm rot="5400000">
          <a:off x="6683485" y="6461016"/>
          <a:ext cx="4390349" cy="16396608"/>
        </a:xfrm>
        <a:prstGeom prst="rect">
          <a:avLst/>
        </a:prstGeom>
      </xdr:spPr>
    </xdr:pic>
    <xdr:clientData/>
  </xdr:twoCellAnchor>
  <xdr:twoCellAnchor editAs="oneCell">
    <xdr:from>
      <xdr:col>0</xdr:col>
      <xdr:colOff>530904</xdr:colOff>
      <xdr:row>62</xdr:row>
      <xdr:rowOff>36331</xdr:rowOff>
    </xdr:from>
    <xdr:to>
      <xdr:col>18</xdr:col>
      <xdr:colOff>207818</xdr:colOff>
      <xdr:row>82</xdr:row>
      <xdr:rowOff>101128</xdr:rowOff>
    </xdr:to>
    <xdr:pic>
      <xdr:nvPicPr>
        <xdr:cNvPr id="6" name="Image 5" descr="Pro_ENGINEER - DESHERBAGE-4TFVS2DANSLES2-5M-v2.jp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24453" t="7435" r="46023" b="20139"/>
        <a:stretch>
          <a:fillRect/>
        </a:stretch>
      </xdr:blipFill>
      <xdr:spPr>
        <a:xfrm rot="5400000">
          <a:off x="5315940" y="7408659"/>
          <a:ext cx="3874797" cy="13444869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571498</xdr:colOff>
      <xdr:row>114</xdr:row>
      <xdr:rowOff>131055</xdr:rowOff>
    </xdr:from>
    <xdr:to>
      <xdr:col>23</xdr:col>
      <xdr:colOff>258536</xdr:colOff>
      <xdr:row>138</xdr:row>
      <xdr:rowOff>3</xdr:rowOff>
    </xdr:to>
    <xdr:pic>
      <xdr:nvPicPr>
        <xdr:cNvPr id="7" name="Image 6" descr="Pro_ENGINEER - DESHERBAGE-4TFVS2DANSLES3M-v2.jpg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28939" t="4736" r="39882" b="8983"/>
        <a:stretch>
          <a:fillRect/>
        </a:stretch>
      </xdr:blipFill>
      <xdr:spPr>
        <a:xfrm rot="5400000">
          <a:off x="7042588" y="15805590"/>
          <a:ext cx="4440948" cy="173831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245566</xdr:colOff>
      <xdr:row>10</xdr:row>
      <xdr:rowOff>103910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E053F24-B0F1-4013-B0C1-8EAD46B915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605" b="31991"/>
        <a:stretch/>
      </xdr:blipFill>
      <xdr:spPr>
        <a:xfrm>
          <a:off x="0" y="0"/>
          <a:ext cx="7917521" cy="24072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752476</xdr:colOff>
      <xdr:row>2</xdr:row>
      <xdr:rowOff>87196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4BA6CAC-FD16-4C71-8F1E-81864336DC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605" b="31991"/>
        <a:stretch/>
      </xdr:blipFill>
      <xdr:spPr>
        <a:xfrm>
          <a:off x="1" y="0"/>
          <a:ext cx="4610100" cy="14016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219075</xdr:colOff>
      <xdr:row>2</xdr:row>
      <xdr:rowOff>85725</xdr:rowOff>
    </xdr:from>
    <xdr:to>
      <xdr:col>12</xdr:col>
      <xdr:colOff>257175</xdr:colOff>
      <xdr:row>6</xdr:row>
      <xdr:rowOff>30046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2479088-4812-414A-8890-D7F118C164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605" b="31991"/>
        <a:stretch/>
      </xdr:blipFill>
      <xdr:spPr>
        <a:xfrm>
          <a:off x="5029200" y="561975"/>
          <a:ext cx="4610100" cy="14016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403412</xdr:colOff>
      <xdr:row>2</xdr:row>
      <xdr:rowOff>145676</xdr:rowOff>
    </xdr:from>
    <xdr:to>
      <xdr:col>13</xdr:col>
      <xdr:colOff>441512</xdr:colOff>
      <xdr:row>6</xdr:row>
      <xdr:rowOff>90557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B91C927-36E9-4D9D-BD55-A3F1A988B5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605" b="31991"/>
        <a:stretch/>
      </xdr:blipFill>
      <xdr:spPr>
        <a:xfrm>
          <a:off x="5782236" y="627529"/>
          <a:ext cx="4610100" cy="14016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2</xdr:row>
      <xdr:rowOff>114300</xdr:rowOff>
    </xdr:from>
    <xdr:to>
      <xdr:col>12</xdr:col>
      <xdr:colOff>457200</xdr:colOff>
      <xdr:row>6</xdr:row>
      <xdr:rowOff>58621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3F8C071-D7ED-4366-81DE-030A8DDC42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605" b="31991"/>
        <a:stretch/>
      </xdr:blipFill>
      <xdr:spPr>
        <a:xfrm>
          <a:off x="5229225" y="571500"/>
          <a:ext cx="4610100" cy="140164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11207</xdr:colOff>
      <xdr:row>2</xdr:row>
      <xdr:rowOff>145677</xdr:rowOff>
    </xdr:from>
    <xdr:to>
      <xdr:col>14</xdr:col>
      <xdr:colOff>49307</xdr:colOff>
      <xdr:row>6</xdr:row>
      <xdr:rowOff>90558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0DC0E32-2DC0-443B-AA21-C010509C40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605" b="31991"/>
        <a:stretch/>
      </xdr:blipFill>
      <xdr:spPr>
        <a:xfrm>
          <a:off x="6835589" y="672353"/>
          <a:ext cx="4610100" cy="14016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1</xdr:row>
      <xdr:rowOff>295275</xdr:rowOff>
    </xdr:from>
    <xdr:to>
      <xdr:col>11</xdr:col>
      <xdr:colOff>133350</xdr:colOff>
      <xdr:row>4</xdr:row>
      <xdr:rowOff>305185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4674C3A-4096-4EBD-AF0B-290FD64841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605" b="31991"/>
        <a:stretch/>
      </xdr:blipFill>
      <xdr:spPr>
        <a:xfrm>
          <a:off x="4448175" y="485775"/>
          <a:ext cx="4105275" cy="12481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44823</xdr:colOff>
      <xdr:row>2</xdr:row>
      <xdr:rowOff>134471</xdr:rowOff>
    </xdr:from>
    <xdr:to>
      <xdr:col>14</xdr:col>
      <xdr:colOff>82923</xdr:colOff>
      <xdr:row>6</xdr:row>
      <xdr:rowOff>90558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0E0AC92-DF02-4E78-B100-5AEDDCC71B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605" b="31991"/>
        <a:stretch/>
      </xdr:blipFill>
      <xdr:spPr>
        <a:xfrm>
          <a:off x="6320117" y="661147"/>
          <a:ext cx="4610100" cy="140164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381001</xdr:colOff>
      <xdr:row>2</xdr:row>
      <xdr:rowOff>156882</xdr:rowOff>
    </xdr:from>
    <xdr:to>
      <xdr:col>13</xdr:col>
      <xdr:colOff>419101</xdr:colOff>
      <xdr:row>6</xdr:row>
      <xdr:rowOff>112969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876D253-70C6-455D-B928-912D3CA1F5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605" b="31991"/>
        <a:stretch/>
      </xdr:blipFill>
      <xdr:spPr>
        <a:xfrm>
          <a:off x="5894295" y="683558"/>
          <a:ext cx="4610100" cy="1401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showGridLines="0" zoomScaleNormal="100" workbookViewId="0">
      <selection activeCell="N15" sqref="N15"/>
    </sheetView>
  </sheetViews>
  <sheetFormatPr baseColWidth="10" defaultColWidth="11.42578125" defaultRowHeight="15" x14ac:dyDescent="0.25"/>
  <cols>
    <col min="1" max="6" width="11.42578125" style="54"/>
    <col min="7" max="7" width="11.42578125" style="54" customWidth="1"/>
    <col min="8" max="16384" width="11.42578125" style="54"/>
  </cols>
  <sheetData/>
  <sheetProtection algorithmName="SHA-512" hashValue="bFBDSfVGMBWXb1OEDPplFniZ2LhajxtRHfsZTnVSn1IS6L0MN4CESCbEH+Xquf6wgztyLFtaa7pvn6NRInZ7Hw==" saltValue="1s7wk91Y+4/Uw0lbq2ii+A==" spinCount="100000" sheet="1" objects="1" scenarios="1" selectLockedCells="1"/>
  <pageMargins left="0.7" right="0.7" top="0.75" bottom="0.75" header="0.3" footer="0.3"/>
  <pageSetup paperSize="9" scale="7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  <pageSetUpPr fitToPage="1"/>
  </sheetPr>
  <dimension ref="B2:Q61"/>
  <sheetViews>
    <sheetView showGridLines="0" zoomScale="85" zoomScaleNormal="85" workbookViewId="0">
      <selection activeCell="C5" sqref="C5"/>
    </sheetView>
  </sheetViews>
  <sheetFormatPr baseColWidth="10" defaultRowHeight="15" x14ac:dyDescent="0.25"/>
  <cols>
    <col min="4" max="4" width="14.140625" customWidth="1"/>
    <col min="17" max="17" width="22.28515625" customWidth="1"/>
  </cols>
  <sheetData>
    <row r="2" spans="2:17" ht="26.25" x14ac:dyDescent="0.4">
      <c r="C2" s="326" t="s">
        <v>123</v>
      </c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</row>
    <row r="3" spans="2:17" ht="21.75" customHeight="1" x14ac:dyDescent="0.4"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2:17" ht="48.75" customHeight="1" x14ac:dyDescent="0.25">
      <c r="B4" s="16"/>
      <c r="C4" s="17" t="s">
        <v>7</v>
      </c>
      <c r="D4" s="17" t="s">
        <v>8</v>
      </c>
      <c r="E4" s="57" t="s">
        <v>131</v>
      </c>
    </row>
    <row r="5" spans="2:17" ht="28.5" x14ac:dyDescent="0.25">
      <c r="B5" s="15" t="s">
        <v>9</v>
      </c>
      <c r="C5" s="53">
        <v>2</v>
      </c>
      <c r="D5" s="53">
        <v>4</v>
      </c>
      <c r="E5" s="53">
        <v>2</v>
      </c>
    </row>
    <row r="7" spans="2:17" ht="18.75" customHeight="1" x14ac:dyDescent="0.25"/>
    <row r="8" spans="2:17" ht="19.5" customHeight="1" x14ac:dyDescent="0.25">
      <c r="C8" s="327" t="s">
        <v>25</v>
      </c>
      <c r="D8" s="329" t="s">
        <v>1</v>
      </c>
      <c r="E8" s="327" t="s">
        <v>4</v>
      </c>
      <c r="F8" s="327" t="s">
        <v>5</v>
      </c>
      <c r="G8" s="330" t="s">
        <v>6</v>
      </c>
      <c r="H8" s="331"/>
      <c r="I8" s="331"/>
      <c r="J8" s="331"/>
      <c r="K8" s="331"/>
      <c r="L8" s="331"/>
      <c r="M8" s="331"/>
      <c r="N8" s="331"/>
      <c r="O8" s="331"/>
      <c r="P8" s="332"/>
      <c r="Q8" s="2"/>
    </row>
    <row r="9" spans="2:17" ht="30" customHeight="1" thickBot="1" x14ac:dyDescent="0.3">
      <c r="C9" s="328"/>
      <c r="D9" s="327"/>
      <c r="E9" s="328"/>
      <c r="F9" s="328"/>
      <c r="G9" s="18">
        <v>4</v>
      </c>
      <c r="H9" s="18">
        <v>5</v>
      </c>
      <c r="I9" s="18">
        <v>6</v>
      </c>
      <c r="J9" s="18">
        <v>7</v>
      </c>
      <c r="K9" s="18">
        <v>8</v>
      </c>
      <c r="L9" s="18">
        <v>10</v>
      </c>
      <c r="M9" s="18">
        <v>12</v>
      </c>
      <c r="N9" s="18">
        <v>16</v>
      </c>
      <c r="O9" s="18">
        <v>18</v>
      </c>
      <c r="P9" s="18">
        <v>20</v>
      </c>
    </row>
    <row r="10" spans="2:17" ht="15.75" thickTop="1" x14ac:dyDescent="0.25">
      <c r="C10" s="350" t="s">
        <v>113</v>
      </c>
      <c r="D10" s="5">
        <v>1</v>
      </c>
      <c r="E10" s="30" t="s">
        <v>23</v>
      </c>
      <c r="F10" s="7">
        <v>0.23</v>
      </c>
      <c r="G10" s="10">
        <f>(F10*60000)/($G$9*(($C$5*10^2)/($D$5/$E$5)))</f>
        <v>34.5</v>
      </c>
      <c r="H10" s="11">
        <f>(F10*60000)/($H$9*(($C$5*10^2)/($D$5/$E$5)))</f>
        <v>27.6</v>
      </c>
      <c r="I10" s="11">
        <f>(F10*60000)/($I$9*(($C$5*10^2)/($D$5/$E$5)))</f>
        <v>23</v>
      </c>
      <c r="J10" s="11">
        <f>(F10*60000)/($J$9*(($C$5*10^2)/($D$5/$E$5)))</f>
        <v>19.714285714285715</v>
      </c>
      <c r="K10" s="11">
        <f>(F10*60000)/($K$9*(($C$5*10^2)/($D$5/$E$5)))</f>
        <v>17.25</v>
      </c>
      <c r="L10" s="11">
        <f>(F10*60000)/($L$9*(($C$5*10^2)/($D$5/$E$5)))</f>
        <v>13.8</v>
      </c>
      <c r="M10" s="11">
        <f>(F10*60000)/($M$9*(($C$5*10^2)/($D$5/$E$5)))</f>
        <v>11.5</v>
      </c>
      <c r="N10" s="11">
        <f>(F10*60000)/($N$9*(($C$5*10^2)/($D$5/$E$5)))</f>
        <v>8.625</v>
      </c>
      <c r="O10" s="11">
        <f>(F10*60000)/($O$9*(($C$5*10^2)/($D$5/$E$5)))</f>
        <v>7.666666666666667</v>
      </c>
      <c r="P10" s="12">
        <f>(F10*60000)/($P$9*(($C$5*10^2)/($D$5/$E$5)))</f>
        <v>6.9</v>
      </c>
    </row>
    <row r="11" spans="2:17" x14ac:dyDescent="0.25">
      <c r="C11" s="351"/>
      <c r="D11" s="3">
        <v>2</v>
      </c>
      <c r="E11" s="135" t="s">
        <v>19</v>
      </c>
      <c r="F11" s="8">
        <v>0.32</v>
      </c>
      <c r="G11" s="13">
        <f t="shared" ref="G11:G57" si="0">(F11*60000)/($G$9*(($C$5*10^2)/($D$5/$E$5)))</f>
        <v>48</v>
      </c>
      <c r="H11" s="4">
        <f t="shared" ref="H11:H57" si="1">(F11*60000)/($H$9*(($C$5*10^2)/($D$5/$E$5)))</f>
        <v>38.4</v>
      </c>
      <c r="I11" s="4">
        <f t="shared" ref="I11:I57" si="2">(F11*60000)/($I$9*(($C$5*10^2)/($D$5/$E$5)))</f>
        <v>32</v>
      </c>
      <c r="J11" s="4">
        <f t="shared" ref="J11:J57" si="3">(F11*60000)/($J$9*(($C$5*10^2)/($D$5/$E$5)))</f>
        <v>27.428571428571427</v>
      </c>
      <c r="K11" s="4">
        <f t="shared" ref="K11:K57" si="4">(F11*60000)/($K$9*(($C$5*10^2)/($D$5/$E$5)))</f>
        <v>24</v>
      </c>
      <c r="L11" s="4">
        <f t="shared" ref="L11:L57" si="5">(F11*60000)/($L$9*(($C$5*10^2)/($D$5/$E$5)))</f>
        <v>19.2</v>
      </c>
      <c r="M11" s="4">
        <f t="shared" ref="M11:M57" si="6">(F11*60000)/($M$9*(($C$5*10^2)/($D$5/$E$5)))</f>
        <v>16</v>
      </c>
      <c r="N11" s="4">
        <f t="shared" ref="N11:N57" si="7">(F11*60000)/($N$9*(($C$5*10^2)/($D$5/$E$5)))</f>
        <v>12</v>
      </c>
      <c r="O11" s="4">
        <f t="shared" ref="O11:O57" si="8">(F11*60000)/($O$9*(($C$5*10^2)/($D$5/$E$5)))</f>
        <v>10.666666666666666</v>
      </c>
      <c r="P11" s="14">
        <f t="shared" ref="P11:P57" si="9">(F11*60000)/($P$9*(($C$5*10^2)/($D$5/$E$5)))</f>
        <v>9.6</v>
      </c>
    </row>
    <row r="12" spans="2:17" x14ac:dyDescent="0.25">
      <c r="C12" s="351"/>
      <c r="D12" s="3">
        <v>3</v>
      </c>
      <c r="E12" s="136" t="s">
        <v>20</v>
      </c>
      <c r="F12" s="8">
        <v>0.39</v>
      </c>
      <c r="G12" s="13">
        <f t="shared" si="0"/>
        <v>58.5</v>
      </c>
      <c r="H12" s="4">
        <f t="shared" si="1"/>
        <v>46.8</v>
      </c>
      <c r="I12" s="4">
        <f t="shared" si="2"/>
        <v>39</v>
      </c>
      <c r="J12" s="4">
        <f t="shared" si="3"/>
        <v>33.428571428571431</v>
      </c>
      <c r="K12" s="4">
        <f t="shared" si="4"/>
        <v>29.25</v>
      </c>
      <c r="L12" s="4">
        <f t="shared" si="5"/>
        <v>23.4</v>
      </c>
      <c r="M12" s="4">
        <f t="shared" si="6"/>
        <v>19.5</v>
      </c>
      <c r="N12" s="4">
        <f t="shared" si="7"/>
        <v>14.625</v>
      </c>
      <c r="O12" s="4">
        <f t="shared" si="8"/>
        <v>13</v>
      </c>
      <c r="P12" s="14">
        <f t="shared" si="9"/>
        <v>11.7</v>
      </c>
    </row>
    <row r="13" spans="2:17" x14ac:dyDescent="0.25">
      <c r="C13" s="351"/>
      <c r="D13" s="3">
        <v>4</v>
      </c>
      <c r="E13" s="136" t="s">
        <v>20</v>
      </c>
      <c r="F13" s="8">
        <v>0.45</v>
      </c>
      <c r="G13" s="13">
        <f t="shared" si="0"/>
        <v>67.5</v>
      </c>
      <c r="H13" s="4">
        <f t="shared" si="1"/>
        <v>54</v>
      </c>
      <c r="I13" s="4">
        <f t="shared" si="2"/>
        <v>45</v>
      </c>
      <c r="J13" s="4">
        <f t="shared" si="3"/>
        <v>38.571428571428569</v>
      </c>
      <c r="K13" s="4">
        <f t="shared" si="4"/>
        <v>33.75</v>
      </c>
      <c r="L13" s="4">
        <f t="shared" si="5"/>
        <v>27</v>
      </c>
      <c r="M13" s="4">
        <f t="shared" si="6"/>
        <v>22.5</v>
      </c>
      <c r="N13" s="4">
        <f t="shared" si="7"/>
        <v>16.875</v>
      </c>
      <c r="O13" s="4">
        <f t="shared" si="8"/>
        <v>15</v>
      </c>
      <c r="P13" s="14">
        <f t="shared" si="9"/>
        <v>13.5</v>
      </c>
    </row>
    <row r="14" spans="2:17" x14ac:dyDescent="0.25">
      <c r="C14" s="351"/>
      <c r="D14" s="3">
        <v>5</v>
      </c>
      <c r="E14" s="136" t="s">
        <v>20</v>
      </c>
      <c r="F14" s="8">
        <v>0.5</v>
      </c>
      <c r="G14" s="13">
        <f t="shared" si="0"/>
        <v>75</v>
      </c>
      <c r="H14" s="4">
        <f t="shared" si="1"/>
        <v>60</v>
      </c>
      <c r="I14" s="4">
        <f t="shared" si="2"/>
        <v>50</v>
      </c>
      <c r="J14" s="4">
        <f t="shared" si="3"/>
        <v>42.857142857142854</v>
      </c>
      <c r="K14" s="4">
        <f t="shared" si="4"/>
        <v>37.5</v>
      </c>
      <c r="L14" s="4">
        <f t="shared" si="5"/>
        <v>30</v>
      </c>
      <c r="M14" s="4">
        <f t="shared" si="6"/>
        <v>25</v>
      </c>
      <c r="N14" s="4">
        <f t="shared" si="7"/>
        <v>18.75</v>
      </c>
      <c r="O14" s="4">
        <f t="shared" si="8"/>
        <v>16.666666666666668</v>
      </c>
      <c r="P14" s="14">
        <f t="shared" si="9"/>
        <v>15</v>
      </c>
    </row>
    <row r="15" spans="2:17" ht="15.75" thickBot="1" x14ac:dyDescent="0.3">
      <c r="C15" s="351"/>
      <c r="D15" s="26">
        <v>6</v>
      </c>
      <c r="E15" s="136" t="s">
        <v>20</v>
      </c>
      <c r="F15" s="27">
        <v>0.55000000000000004</v>
      </c>
      <c r="G15" s="13">
        <f t="shared" si="0"/>
        <v>82.5</v>
      </c>
      <c r="H15" s="4">
        <f t="shared" si="1"/>
        <v>66</v>
      </c>
      <c r="I15" s="4">
        <f t="shared" si="2"/>
        <v>55</v>
      </c>
      <c r="J15" s="4">
        <f t="shared" si="3"/>
        <v>47.142857142857146</v>
      </c>
      <c r="K15" s="4">
        <f t="shared" si="4"/>
        <v>41.25</v>
      </c>
      <c r="L15" s="4">
        <f t="shared" si="5"/>
        <v>33</v>
      </c>
      <c r="M15" s="4">
        <f t="shared" si="6"/>
        <v>27.5</v>
      </c>
      <c r="N15" s="4">
        <f t="shared" si="7"/>
        <v>20.625</v>
      </c>
      <c r="O15" s="4">
        <f t="shared" si="8"/>
        <v>18.333333333333332</v>
      </c>
      <c r="P15" s="14">
        <f t="shared" si="9"/>
        <v>16.5</v>
      </c>
    </row>
    <row r="16" spans="2:17" x14ac:dyDescent="0.25">
      <c r="C16" s="352" t="s">
        <v>114</v>
      </c>
      <c r="D16" s="5">
        <v>1</v>
      </c>
      <c r="E16" s="30" t="s">
        <v>23</v>
      </c>
      <c r="F16" s="7">
        <v>0.34</v>
      </c>
      <c r="G16" s="13">
        <f t="shared" si="0"/>
        <v>51</v>
      </c>
      <c r="H16" s="4">
        <f t="shared" si="1"/>
        <v>40.799999999999997</v>
      </c>
      <c r="I16" s="4">
        <f t="shared" si="2"/>
        <v>34</v>
      </c>
      <c r="J16" s="4">
        <f t="shared" si="3"/>
        <v>29.142857142857142</v>
      </c>
      <c r="K16" s="4">
        <f t="shared" si="4"/>
        <v>25.5</v>
      </c>
      <c r="L16" s="4">
        <f t="shared" si="5"/>
        <v>20.399999999999999</v>
      </c>
      <c r="M16" s="4">
        <f t="shared" si="6"/>
        <v>17</v>
      </c>
      <c r="N16" s="4">
        <f t="shared" si="7"/>
        <v>12.75</v>
      </c>
      <c r="O16" s="4">
        <f t="shared" si="8"/>
        <v>11.333333333333334</v>
      </c>
      <c r="P16" s="14">
        <f t="shared" si="9"/>
        <v>10.199999999999999</v>
      </c>
    </row>
    <row r="17" spans="3:16" x14ac:dyDescent="0.25">
      <c r="C17" s="353"/>
      <c r="D17" s="3">
        <v>2</v>
      </c>
      <c r="E17" s="135" t="s">
        <v>19</v>
      </c>
      <c r="F17" s="8">
        <v>0.48</v>
      </c>
      <c r="G17" s="13">
        <f t="shared" si="0"/>
        <v>72</v>
      </c>
      <c r="H17" s="4">
        <f t="shared" si="1"/>
        <v>57.6</v>
      </c>
      <c r="I17" s="4">
        <f t="shared" si="2"/>
        <v>48</v>
      </c>
      <c r="J17" s="4">
        <f t="shared" si="3"/>
        <v>41.142857142857146</v>
      </c>
      <c r="K17" s="4">
        <f t="shared" si="4"/>
        <v>36</v>
      </c>
      <c r="L17" s="4">
        <f t="shared" si="5"/>
        <v>28.8</v>
      </c>
      <c r="M17" s="4">
        <f t="shared" si="6"/>
        <v>24</v>
      </c>
      <c r="N17" s="4">
        <f t="shared" si="7"/>
        <v>18</v>
      </c>
      <c r="O17" s="4">
        <f t="shared" si="8"/>
        <v>16</v>
      </c>
      <c r="P17" s="14">
        <f t="shared" si="9"/>
        <v>14.4</v>
      </c>
    </row>
    <row r="18" spans="3:16" x14ac:dyDescent="0.25">
      <c r="C18" s="353"/>
      <c r="D18" s="3">
        <v>3</v>
      </c>
      <c r="E18" s="135" t="s">
        <v>19</v>
      </c>
      <c r="F18" s="8">
        <v>0.59</v>
      </c>
      <c r="G18" s="13">
        <f t="shared" si="0"/>
        <v>88.5</v>
      </c>
      <c r="H18" s="4">
        <f t="shared" si="1"/>
        <v>70.8</v>
      </c>
      <c r="I18" s="4">
        <f t="shared" si="2"/>
        <v>59</v>
      </c>
      <c r="J18" s="4">
        <f t="shared" si="3"/>
        <v>50.571428571428569</v>
      </c>
      <c r="K18" s="4">
        <f t="shared" si="4"/>
        <v>44.25</v>
      </c>
      <c r="L18" s="4">
        <f t="shared" si="5"/>
        <v>35.4</v>
      </c>
      <c r="M18" s="4">
        <f t="shared" si="6"/>
        <v>29.5</v>
      </c>
      <c r="N18" s="4">
        <f t="shared" si="7"/>
        <v>22.125</v>
      </c>
      <c r="O18" s="4">
        <f t="shared" si="8"/>
        <v>19.666666666666668</v>
      </c>
      <c r="P18" s="14">
        <f t="shared" si="9"/>
        <v>17.7</v>
      </c>
    </row>
    <row r="19" spans="3:16" x14ac:dyDescent="0.25">
      <c r="C19" s="353"/>
      <c r="D19" s="3">
        <v>4</v>
      </c>
      <c r="E19" s="135" t="s">
        <v>19</v>
      </c>
      <c r="F19" s="8">
        <v>0.68</v>
      </c>
      <c r="G19" s="13">
        <f t="shared" si="0"/>
        <v>102</v>
      </c>
      <c r="H19" s="4">
        <f t="shared" si="1"/>
        <v>81.599999999999994</v>
      </c>
      <c r="I19" s="4">
        <f t="shared" si="2"/>
        <v>68</v>
      </c>
      <c r="J19" s="4">
        <f t="shared" si="3"/>
        <v>58.285714285714285</v>
      </c>
      <c r="K19" s="4">
        <f t="shared" si="4"/>
        <v>51</v>
      </c>
      <c r="L19" s="4">
        <f t="shared" si="5"/>
        <v>40.799999999999997</v>
      </c>
      <c r="M19" s="4">
        <f t="shared" si="6"/>
        <v>34</v>
      </c>
      <c r="N19" s="4">
        <f t="shared" si="7"/>
        <v>25.5</v>
      </c>
      <c r="O19" s="4">
        <f t="shared" si="8"/>
        <v>22.666666666666668</v>
      </c>
      <c r="P19" s="14">
        <f t="shared" si="9"/>
        <v>20.399999999999999</v>
      </c>
    </row>
    <row r="20" spans="3:16" x14ac:dyDescent="0.25">
      <c r="C20" s="353"/>
      <c r="D20" s="3">
        <v>5</v>
      </c>
      <c r="E20" s="136" t="s">
        <v>20</v>
      </c>
      <c r="F20" s="8">
        <v>0.76</v>
      </c>
      <c r="G20" s="13">
        <f t="shared" si="0"/>
        <v>114</v>
      </c>
      <c r="H20" s="4">
        <f t="shared" si="1"/>
        <v>91.2</v>
      </c>
      <c r="I20" s="4">
        <f t="shared" si="2"/>
        <v>76</v>
      </c>
      <c r="J20" s="4">
        <f t="shared" si="3"/>
        <v>65.142857142857139</v>
      </c>
      <c r="K20" s="4">
        <f t="shared" si="4"/>
        <v>57</v>
      </c>
      <c r="L20" s="4">
        <f t="shared" si="5"/>
        <v>45.6</v>
      </c>
      <c r="M20" s="4">
        <f t="shared" si="6"/>
        <v>38</v>
      </c>
      <c r="N20" s="4">
        <f t="shared" si="7"/>
        <v>28.5</v>
      </c>
      <c r="O20" s="4">
        <f t="shared" si="8"/>
        <v>25.333333333333332</v>
      </c>
      <c r="P20" s="14">
        <f t="shared" si="9"/>
        <v>22.8</v>
      </c>
    </row>
    <row r="21" spans="3:16" ht="15.75" thickBot="1" x14ac:dyDescent="0.3">
      <c r="C21" s="353"/>
      <c r="D21" s="26">
        <v>6</v>
      </c>
      <c r="E21" s="136" t="s">
        <v>20</v>
      </c>
      <c r="F21" s="27">
        <v>0.83</v>
      </c>
      <c r="G21" s="13">
        <f t="shared" si="0"/>
        <v>124.5</v>
      </c>
      <c r="H21" s="4">
        <f t="shared" si="1"/>
        <v>99.6</v>
      </c>
      <c r="I21" s="4">
        <f t="shared" si="2"/>
        <v>83</v>
      </c>
      <c r="J21" s="4">
        <f t="shared" si="3"/>
        <v>71.142857142857139</v>
      </c>
      <c r="K21" s="4">
        <f t="shared" si="4"/>
        <v>62.25</v>
      </c>
      <c r="L21" s="4">
        <f t="shared" si="5"/>
        <v>49.8</v>
      </c>
      <c r="M21" s="4">
        <f t="shared" si="6"/>
        <v>41.5</v>
      </c>
      <c r="N21" s="4">
        <f t="shared" si="7"/>
        <v>31.125</v>
      </c>
      <c r="O21" s="4">
        <f t="shared" si="8"/>
        <v>27.666666666666668</v>
      </c>
      <c r="P21" s="14">
        <f t="shared" si="9"/>
        <v>24.9</v>
      </c>
    </row>
    <row r="22" spans="3:16" x14ac:dyDescent="0.25">
      <c r="C22" s="354" t="s">
        <v>115</v>
      </c>
      <c r="D22" s="5">
        <v>1</v>
      </c>
      <c r="E22" s="30" t="s">
        <v>23</v>
      </c>
      <c r="F22" s="7">
        <v>0.46</v>
      </c>
      <c r="G22" s="13">
        <f t="shared" si="0"/>
        <v>69</v>
      </c>
      <c r="H22" s="4">
        <f t="shared" si="1"/>
        <v>55.2</v>
      </c>
      <c r="I22" s="4">
        <f t="shared" si="2"/>
        <v>46</v>
      </c>
      <c r="J22" s="4">
        <f t="shared" si="3"/>
        <v>39.428571428571431</v>
      </c>
      <c r="K22" s="4">
        <f t="shared" si="4"/>
        <v>34.5</v>
      </c>
      <c r="L22" s="4">
        <f t="shared" si="5"/>
        <v>27.6</v>
      </c>
      <c r="M22" s="4">
        <f t="shared" si="6"/>
        <v>23</v>
      </c>
      <c r="N22" s="4">
        <f t="shared" si="7"/>
        <v>17.25</v>
      </c>
      <c r="O22" s="4">
        <f t="shared" si="8"/>
        <v>15.333333333333334</v>
      </c>
      <c r="P22" s="14">
        <f t="shared" si="9"/>
        <v>13.8</v>
      </c>
    </row>
    <row r="23" spans="3:16" x14ac:dyDescent="0.25">
      <c r="C23" s="355"/>
      <c r="D23" s="3">
        <v>2</v>
      </c>
      <c r="E23" s="30" t="s">
        <v>23</v>
      </c>
      <c r="F23" s="8">
        <v>0.65</v>
      </c>
      <c r="G23" s="13">
        <f t="shared" si="0"/>
        <v>97.5</v>
      </c>
      <c r="H23" s="4">
        <f t="shared" si="1"/>
        <v>78</v>
      </c>
      <c r="I23" s="4">
        <f t="shared" si="2"/>
        <v>65</v>
      </c>
      <c r="J23" s="4">
        <f t="shared" si="3"/>
        <v>55.714285714285715</v>
      </c>
      <c r="K23" s="4">
        <f t="shared" si="4"/>
        <v>48.75</v>
      </c>
      <c r="L23" s="4">
        <f t="shared" si="5"/>
        <v>39</v>
      </c>
      <c r="M23" s="4">
        <f t="shared" si="6"/>
        <v>32.5</v>
      </c>
      <c r="N23" s="4">
        <f t="shared" si="7"/>
        <v>24.375</v>
      </c>
      <c r="O23" s="4">
        <f t="shared" si="8"/>
        <v>21.666666666666668</v>
      </c>
      <c r="P23" s="14">
        <f t="shared" si="9"/>
        <v>19.5</v>
      </c>
    </row>
    <row r="24" spans="3:16" x14ac:dyDescent="0.25">
      <c r="C24" s="355"/>
      <c r="D24" s="3">
        <v>3</v>
      </c>
      <c r="E24" s="135" t="s">
        <v>19</v>
      </c>
      <c r="F24" s="8">
        <v>0.79</v>
      </c>
      <c r="G24" s="13">
        <f t="shared" si="0"/>
        <v>118.5</v>
      </c>
      <c r="H24" s="4">
        <f t="shared" si="1"/>
        <v>94.8</v>
      </c>
      <c r="I24" s="4">
        <f t="shared" si="2"/>
        <v>79</v>
      </c>
      <c r="J24" s="4">
        <f t="shared" si="3"/>
        <v>67.714285714285708</v>
      </c>
      <c r="K24" s="4">
        <f t="shared" si="4"/>
        <v>59.25</v>
      </c>
      <c r="L24" s="4">
        <f t="shared" si="5"/>
        <v>47.4</v>
      </c>
      <c r="M24" s="4">
        <f t="shared" si="6"/>
        <v>39.5</v>
      </c>
      <c r="N24" s="4">
        <f t="shared" si="7"/>
        <v>29.625</v>
      </c>
      <c r="O24" s="4">
        <f t="shared" si="8"/>
        <v>26.333333333333332</v>
      </c>
      <c r="P24" s="14">
        <f t="shared" si="9"/>
        <v>23.7</v>
      </c>
    </row>
    <row r="25" spans="3:16" x14ac:dyDescent="0.25">
      <c r="C25" s="355"/>
      <c r="D25" s="3">
        <v>4</v>
      </c>
      <c r="E25" s="135" t="s">
        <v>19</v>
      </c>
      <c r="F25" s="8">
        <v>0.91</v>
      </c>
      <c r="G25" s="13">
        <f t="shared" si="0"/>
        <v>136.5</v>
      </c>
      <c r="H25" s="4">
        <f t="shared" si="1"/>
        <v>109.2</v>
      </c>
      <c r="I25" s="4">
        <f t="shared" si="2"/>
        <v>91</v>
      </c>
      <c r="J25" s="4">
        <f t="shared" si="3"/>
        <v>78</v>
      </c>
      <c r="K25" s="4">
        <f t="shared" si="4"/>
        <v>68.25</v>
      </c>
      <c r="L25" s="4">
        <f t="shared" si="5"/>
        <v>54.6</v>
      </c>
      <c r="M25" s="4">
        <f t="shared" si="6"/>
        <v>45.5</v>
      </c>
      <c r="N25" s="4">
        <f t="shared" si="7"/>
        <v>34.125</v>
      </c>
      <c r="O25" s="4">
        <f t="shared" si="8"/>
        <v>30.333333333333332</v>
      </c>
      <c r="P25" s="14">
        <f t="shared" si="9"/>
        <v>27.3</v>
      </c>
    </row>
    <row r="26" spans="3:16" x14ac:dyDescent="0.25">
      <c r="C26" s="355"/>
      <c r="D26" s="3">
        <v>5</v>
      </c>
      <c r="E26" s="135" t="s">
        <v>19</v>
      </c>
      <c r="F26" s="8">
        <v>1.02</v>
      </c>
      <c r="G26" s="13">
        <f t="shared" si="0"/>
        <v>153</v>
      </c>
      <c r="H26" s="4">
        <f t="shared" si="1"/>
        <v>122.4</v>
      </c>
      <c r="I26" s="4">
        <f t="shared" si="2"/>
        <v>102</v>
      </c>
      <c r="J26" s="4">
        <f t="shared" si="3"/>
        <v>87.428571428571431</v>
      </c>
      <c r="K26" s="4">
        <f t="shared" si="4"/>
        <v>76.5</v>
      </c>
      <c r="L26" s="4">
        <f t="shared" si="5"/>
        <v>61.2</v>
      </c>
      <c r="M26" s="4">
        <f t="shared" si="6"/>
        <v>51</v>
      </c>
      <c r="N26" s="4">
        <f t="shared" si="7"/>
        <v>38.25</v>
      </c>
      <c r="O26" s="4">
        <f t="shared" si="8"/>
        <v>34</v>
      </c>
      <c r="P26" s="14">
        <f t="shared" si="9"/>
        <v>30.6</v>
      </c>
    </row>
    <row r="27" spans="3:16" ht="15.75" thickBot="1" x14ac:dyDescent="0.3">
      <c r="C27" s="355"/>
      <c r="D27" s="26">
        <v>6</v>
      </c>
      <c r="E27" s="137" t="s">
        <v>20</v>
      </c>
      <c r="F27" s="27">
        <v>1.1200000000000001</v>
      </c>
      <c r="G27" s="13">
        <f t="shared" si="0"/>
        <v>168</v>
      </c>
      <c r="H27" s="4">
        <f t="shared" si="1"/>
        <v>134.4</v>
      </c>
      <c r="I27" s="4">
        <f t="shared" si="2"/>
        <v>112</v>
      </c>
      <c r="J27" s="4">
        <f t="shared" si="3"/>
        <v>96</v>
      </c>
      <c r="K27" s="4">
        <f t="shared" si="4"/>
        <v>84</v>
      </c>
      <c r="L27" s="4">
        <f t="shared" si="5"/>
        <v>67.2</v>
      </c>
      <c r="M27" s="4">
        <f t="shared" si="6"/>
        <v>56</v>
      </c>
      <c r="N27" s="4">
        <f t="shared" si="7"/>
        <v>42</v>
      </c>
      <c r="O27" s="4">
        <f t="shared" si="8"/>
        <v>37.333333333333336</v>
      </c>
      <c r="P27" s="14">
        <f t="shared" si="9"/>
        <v>33.6</v>
      </c>
    </row>
    <row r="28" spans="3:16" ht="15" customHeight="1" x14ac:dyDescent="0.25">
      <c r="C28" s="356" t="s">
        <v>116</v>
      </c>
      <c r="D28" s="5">
        <v>1</v>
      </c>
      <c r="E28" s="28" t="s">
        <v>24</v>
      </c>
      <c r="F28" s="7">
        <v>0.56999999999999995</v>
      </c>
      <c r="G28" s="13">
        <f t="shared" si="0"/>
        <v>85.5</v>
      </c>
      <c r="H28" s="4">
        <f t="shared" si="1"/>
        <v>68.400000000000006</v>
      </c>
      <c r="I28" s="4">
        <f t="shared" si="2"/>
        <v>57</v>
      </c>
      <c r="J28" s="4">
        <f t="shared" si="3"/>
        <v>48.857142857142854</v>
      </c>
      <c r="K28" s="4">
        <f t="shared" si="4"/>
        <v>42.75</v>
      </c>
      <c r="L28" s="4">
        <f t="shared" si="5"/>
        <v>34.200000000000003</v>
      </c>
      <c r="M28" s="4">
        <f t="shared" si="6"/>
        <v>28.5</v>
      </c>
      <c r="N28" s="4">
        <f t="shared" si="7"/>
        <v>21.375</v>
      </c>
      <c r="O28" s="4">
        <f t="shared" si="8"/>
        <v>19</v>
      </c>
      <c r="P28" s="14">
        <f t="shared" si="9"/>
        <v>17.100000000000001</v>
      </c>
    </row>
    <row r="29" spans="3:16" x14ac:dyDescent="0.25">
      <c r="C29" s="357"/>
      <c r="D29" s="3">
        <v>2</v>
      </c>
      <c r="E29" s="30" t="s">
        <v>23</v>
      </c>
      <c r="F29" s="8">
        <v>0.81</v>
      </c>
      <c r="G29" s="13">
        <f t="shared" si="0"/>
        <v>121.5</v>
      </c>
      <c r="H29" s="4">
        <f t="shared" si="1"/>
        <v>97.2</v>
      </c>
      <c r="I29" s="4">
        <f t="shared" si="2"/>
        <v>81</v>
      </c>
      <c r="J29" s="4">
        <f t="shared" si="3"/>
        <v>69.428571428571431</v>
      </c>
      <c r="K29" s="4">
        <f t="shared" si="4"/>
        <v>60.75</v>
      </c>
      <c r="L29" s="4">
        <f t="shared" si="5"/>
        <v>48.6</v>
      </c>
      <c r="M29" s="4">
        <f t="shared" si="6"/>
        <v>40.5</v>
      </c>
      <c r="N29" s="4">
        <f t="shared" si="7"/>
        <v>30.375</v>
      </c>
      <c r="O29" s="4">
        <f t="shared" si="8"/>
        <v>27</v>
      </c>
      <c r="P29" s="14">
        <f t="shared" si="9"/>
        <v>24.3</v>
      </c>
    </row>
    <row r="30" spans="3:16" x14ac:dyDescent="0.25">
      <c r="C30" s="357"/>
      <c r="D30" s="3">
        <v>3</v>
      </c>
      <c r="E30" s="135" t="s">
        <v>19</v>
      </c>
      <c r="F30" s="8">
        <v>0.99</v>
      </c>
      <c r="G30" s="13">
        <f t="shared" si="0"/>
        <v>148.5</v>
      </c>
      <c r="H30" s="4">
        <f t="shared" si="1"/>
        <v>118.8</v>
      </c>
      <c r="I30" s="4">
        <f t="shared" si="2"/>
        <v>99</v>
      </c>
      <c r="J30" s="4">
        <f t="shared" si="3"/>
        <v>84.857142857142861</v>
      </c>
      <c r="K30" s="4">
        <f t="shared" si="4"/>
        <v>74.25</v>
      </c>
      <c r="L30" s="4">
        <f t="shared" si="5"/>
        <v>59.4</v>
      </c>
      <c r="M30" s="4">
        <f t="shared" si="6"/>
        <v>49.5</v>
      </c>
      <c r="N30" s="4">
        <f t="shared" si="7"/>
        <v>37.125</v>
      </c>
      <c r="O30" s="4">
        <f t="shared" si="8"/>
        <v>33</v>
      </c>
      <c r="P30" s="14">
        <f t="shared" si="9"/>
        <v>29.7</v>
      </c>
    </row>
    <row r="31" spans="3:16" x14ac:dyDescent="0.25">
      <c r="C31" s="357"/>
      <c r="D31" s="3">
        <v>4</v>
      </c>
      <c r="E31" s="135" t="s">
        <v>19</v>
      </c>
      <c r="F31" s="8">
        <v>1.1399999999999999</v>
      </c>
      <c r="G31" s="13">
        <f t="shared" si="0"/>
        <v>171</v>
      </c>
      <c r="H31" s="4">
        <f t="shared" si="1"/>
        <v>136.80000000000001</v>
      </c>
      <c r="I31" s="4">
        <f t="shared" si="2"/>
        <v>114</v>
      </c>
      <c r="J31" s="4">
        <f t="shared" si="3"/>
        <v>97.714285714285708</v>
      </c>
      <c r="K31" s="4">
        <f t="shared" si="4"/>
        <v>85.5</v>
      </c>
      <c r="L31" s="4">
        <f t="shared" si="5"/>
        <v>68.400000000000006</v>
      </c>
      <c r="M31" s="4">
        <f t="shared" si="6"/>
        <v>57</v>
      </c>
      <c r="N31" s="4">
        <f t="shared" si="7"/>
        <v>42.75</v>
      </c>
      <c r="O31" s="4">
        <f t="shared" si="8"/>
        <v>38</v>
      </c>
      <c r="P31" s="14">
        <f t="shared" si="9"/>
        <v>34.200000000000003</v>
      </c>
    </row>
    <row r="32" spans="3:16" x14ac:dyDescent="0.25">
      <c r="C32" s="357"/>
      <c r="D32" s="3">
        <v>5</v>
      </c>
      <c r="E32" s="135" t="s">
        <v>19</v>
      </c>
      <c r="F32" s="8">
        <v>1.28</v>
      </c>
      <c r="G32" s="13">
        <f t="shared" si="0"/>
        <v>192</v>
      </c>
      <c r="H32" s="4">
        <f t="shared" si="1"/>
        <v>153.6</v>
      </c>
      <c r="I32" s="4">
        <f t="shared" si="2"/>
        <v>128</v>
      </c>
      <c r="J32" s="4">
        <f t="shared" si="3"/>
        <v>109.71428571428571</v>
      </c>
      <c r="K32" s="4">
        <f t="shared" si="4"/>
        <v>96</v>
      </c>
      <c r="L32" s="4">
        <f t="shared" si="5"/>
        <v>76.8</v>
      </c>
      <c r="M32" s="4">
        <f t="shared" si="6"/>
        <v>64</v>
      </c>
      <c r="N32" s="4">
        <f t="shared" si="7"/>
        <v>48</v>
      </c>
      <c r="O32" s="4">
        <f t="shared" si="8"/>
        <v>42.666666666666664</v>
      </c>
      <c r="P32" s="14">
        <f t="shared" si="9"/>
        <v>38.4</v>
      </c>
    </row>
    <row r="33" spans="3:16" ht="15.75" thickBot="1" x14ac:dyDescent="0.3">
      <c r="C33" s="358"/>
      <c r="D33" s="6">
        <v>6</v>
      </c>
      <c r="E33" s="138" t="s">
        <v>19</v>
      </c>
      <c r="F33" s="9">
        <v>1.4</v>
      </c>
      <c r="G33" s="13">
        <f t="shared" si="0"/>
        <v>210</v>
      </c>
      <c r="H33" s="4">
        <f t="shared" si="1"/>
        <v>168</v>
      </c>
      <c r="I33" s="4">
        <f t="shared" si="2"/>
        <v>140</v>
      </c>
      <c r="J33" s="4">
        <f t="shared" si="3"/>
        <v>120</v>
      </c>
      <c r="K33" s="4">
        <f t="shared" si="4"/>
        <v>105</v>
      </c>
      <c r="L33" s="4">
        <f t="shared" si="5"/>
        <v>84</v>
      </c>
      <c r="M33" s="4">
        <f t="shared" si="6"/>
        <v>70</v>
      </c>
      <c r="N33" s="4">
        <f t="shared" si="7"/>
        <v>52.5</v>
      </c>
      <c r="O33" s="4">
        <f t="shared" si="8"/>
        <v>46.666666666666664</v>
      </c>
      <c r="P33" s="14">
        <f t="shared" si="9"/>
        <v>42</v>
      </c>
    </row>
    <row r="34" spans="3:16" x14ac:dyDescent="0.25">
      <c r="C34" s="339" t="s">
        <v>117</v>
      </c>
      <c r="D34" s="5">
        <v>1</v>
      </c>
      <c r="E34" s="28" t="s">
        <v>24</v>
      </c>
      <c r="F34" s="7">
        <v>0.68</v>
      </c>
      <c r="G34" s="13">
        <f t="shared" si="0"/>
        <v>102</v>
      </c>
      <c r="H34" s="4">
        <f t="shared" si="1"/>
        <v>81.599999999999994</v>
      </c>
      <c r="I34" s="4">
        <f t="shared" si="2"/>
        <v>68</v>
      </c>
      <c r="J34" s="4">
        <f t="shared" si="3"/>
        <v>58.285714285714285</v>
      </c>
      <c r="K34" s="4">
        <f t="shared" si="4"/>
        <v>51</v>
      </c>
      <c r="L34" s="4">
        <f t="shared" si="5"/>
        <v>40.799999999999997</v>
      </c>
      <c r="M34" s="4">
        <f t="shared" si="6"/>
        <v>34</v>
      </c>
      <c r="N34" s="4">
        <f t="shared" si="7"/>
        <v>25.5</v>
      </c>
      <c r="O34" s="4">
        <f t="shared" si="8"/>
        <v>22.666666666666668</v>
      </c>
      <c r="P34" s="14">
        <f t="shared" si="9"/>
        <v>20.399999999999999</v>
      </c>
    </row>
    <row r="35" spans="3:16" x14ac:dyDescent="0.25">
      <c r="C35" s="340"/>
      <c r="D35" s="3">
        <v>2</v>
      </c>
      <c r="E35" s="30" t="s">
        <v>23</v>
      </c>
      <c r="F35" s="8">
        <v>0.96</v>
      </c>
      <c r="G35" s="13">
        <f t="shared" si="0"/>
        <v>144</v>
      </c>
      <c r="H35" s="4">
        <f t="shared" si="1"/>
        <v>115.2</v>
      </c>
      <c r="I35" s="4">
        <f t="shared" si="2"/>
        <v>96</v>
      </c>
      <c r="J35" s="4">
        <f t="shared" si="3"/>
        <v>82.285714285714292</v>
      </c>
      <c r="K35" s="4">
        <f t="shared" si="4"/>
        <v>72</v>
      </c>
      <c r="L35" s="4">
        <f t="shared" si="5"/>
        <v>57.6</v>
      </c>
      <c r="M35" s="4">
        <f t="shared" si="6"/>
        <v>48</v>
      </c>
      <c r="N35" s="4">
        <f t="shared" si="7"/>
        <v>36</v>
      </c>
      <c r="O35" s="4">
        <f t="shared" si="8"/>
        <v>32</v>
      </c>
      <c r="P35" s="14">
        <f t="shared" si="9"/>
        <v>28.8</v>
      </c>
    </row>
    <row r="36" spans="3:16" x14ac:dyDescent="0.25">
      <c r="C36" s="340"/>
      <c r="D36" s="3">
        <v>3</v>
      </c>
      <c r="E36" s="30" t="s">
        <v>23</v>
      </c>
      <c r="F36" s="8">
        <v>1.18</v>
      </c>
      <c r="G36" s="13">
        <f t="shared" si="0"/>
        <v>177</v>
      </c>
      <c r="H36" s="4">
        <f t="shared" si="1"/>
        <v>141.6</v>
      </c>
      <c r="I36" s="4">
        <f t="shared" si="2"/>
        <v>118</v>
      </c>
      <c r="J36" s="4">
        <f t="shared" si="3"/>
        <v>101.14285714285714</v>
      </c>
      <c r="K36" s="4">
        <f t="shared" si="4"/>
        <v>88.5</v>
      </c>
      <c r="L36" s="4">
        <f t="shared" si="5"/>
        <v>70.8</v>
      </c>
      <c r="M36" s="4">
        <f t="shared" si="6"/>
        <v>59</v>
      </c>
      <c r="N36" s="4">
        <f t="shared" si="7"/>
        <v>44.25</v>
      </c>
      <c r="O36" s="4">
        <f t="shared" si="8"/>
        <v>39.333333333333336</v>
      </c>
      <c r="P36" s="14">
        <f t="shared" si="9"/>
        <v>35.4</v>
      </c>
    </row>
    <row r="37" spans="3:16" x14ac:dyDescent="0.25">
      <c r="C37" s="340"/>
      <c r="D37" s="3">
        <v>4</v>
      </c>
      <c r="E37" s="135" t="s">
        <v>19</v>
      </c>
      <c r="F37" s="8">
        <v>1.36</v>
      </c>
      <c r="G37" s="13">
        <f t="shared" si="0"/>
        <v>204</v>
      </c>
      <c r="H37" s="4">
        <f t="shared" si="1"/>
        <v>163.19999999999999</v>
      </c>
      <c r="I37" s="4">
        <f t="shared" si="2"/>
        <v>136</v>
      </c>
      <c r="J37" s="4">
        <f t="shared" si="3"/>
        <v>116.57142857142857</v>
      </c>
      <c r="K37" s="4">
        <f t="shared" si="4"/>
        <v>102</v>
      </c>
      <c r="L37" s="4">
        <f t="shared" si="5"/>
        <v>81.599999999999994</v>
      </c>
      <c r="M37" s="4">
        <f t="shared" si="6"/>
        <v>68</v>
      </c>
      <c r="N37" s="4">
        <f t="shared" si="7"/>
        <v>51</v>
      </c>
      <c r="O37" s="4">
        <f t="shared" si="8"/>
        <v>45.333333333333336</v>
      </c>
      <c r="P37" s="14">
        <f t="shared" si="9"/>
        <v>40.799999999999997</v>
      </c>
    </row>
    <row r="38" spans="3:16" x14ac:dyDescent="0.25">
      <c r="C38" s="340"/>
      <c r="D38" s="3">
        <v>5</v>
      </c>
      <c r="E38" s="135" t="s">
        <v>19</v>
      </c>
      <c r="F38" s="8">
        <v>1.52</v>
      </c>
      <c r="G38" s="13">
        <f t="shared" si="0"/>
        <v>228</v>
      </c>
      <c r="H38" s="4">
        <f t="shared" si="1"/>
        <v>182.4</v>
      </c>
      <c r="I38" s="4">
        <f t="shared" si="2"/>
        <v>152</v>
      </c>
      <c r="J38" s="4">
        <f t="shared" si="3"/>
        <v>130.28571428571428</v>
      </c>
      <c r="K38" s="4">
        <f t="shared" si="4"/>
        <v>114</v>
      </c>
      <c r="L38" s="4">
        <f t="shared" si="5"/>
        <v>91.2</v>
      </c>
      <c r="M38" s="4">
        <f t="shared" si="6"/>
        <v>76</v>
      </c>
      <c r="N38" s="4">
        <f t="shared" si="7"/>
        <v>57</v>
      </c>
      <c r="O38" s="4">
        <f t="shared" si="8"/>
        <v>50.666666666666664</v>
      </c>
      <c r="P38" s="14">
        <f t="shared" si="9"/>
        <v>45.6</v>
      </c>
    </row>
    <row r="39" spans="3:16" ht="15.75" thickBot="1" x14ac:dyDescent="0.3">
      <c r="C39" s="340"/>
      <c r="D39" s="26">
        <v>6</v>
      </c>
      <c r="E39" s="138" t="s">
        <v>19</v>
      </c>
      <c r="F39" s="27">
        <v>1.67</v>
      </c>
      <c r="G39" s="13">
        <f t="shared" si="0"/>
        <v>250.5</v>
      </c>
      <c r="H39" s="4">
        <f t="shared" si="1"/>
        <v>200.4</v>
      </c>
      <c r="I39" s="4">
        <f t="shared" si="2"/>
        <v>167</v>
      </c>
      <c r="J39" s="4">
        <f t="shared" si="3"/>
        <v>143.14285714285714</v>
      </c>
      <c r="K39" s="4">
        <f t="shared" si="4"/>
        <v>125.25</v>
      </c>
      <c r="L39" s="4">
        <f t="shared" si="5"/>
        <v>100.2</v>
      </c>
      <c r="M39" s="4">
        <f t="shared" si="6"/>
        <v>83.5</v>
      </c>
      <c r="N39" s="4">
        <f t="shared" si="7"/>
        <v>62.625</v>
      </c>
      <c r="O39" s="4">
        <f t="shared" si="8"/>
        <v>55.666666666666664</v>
      </c>
      <c r="P39" s="14">
        <f t="shared" si="9"/>
        <v>50.1</v>
      </c>
    </row>
    <row r="40" spans="3:16" x14ac:dyDescent="0.25">
      <c r="C40" s="342" t="s">
        <v>118</v>
      </c>
      <c r="D40" s="5">
        <v>1</v>
      </c>
      <c r="E40" s="143" t="s">
        <v>47</v>
      </c>
      <c r="F40" s="7">
        <v>0.91</v>
      </c>
      <c r="G40" s="13">
        <f t="shared" si="0"/>
        <v>136.5</v>
      </c>
      <c r="H40" s="4">
        <f t="shared" si="1"/>
        <v>109.2</v>
      </c>
      <c r="I40" s="4">
        <f t="shared" si="2"/>
        <v>91</v>
      </c>
      <c r="J40" s="4">
        <f t="shared" si="3"/>
        <v>78</v>
      </c>
      <c r="K40" s="4">
        <f t="shared" si="4"/>
        <v>68.25</v>
      </c>
      <c r="L40" s="4">
        <f t="shared" si="5"/>
        <v>54.6</v>
      </c>
      <c r="M40" s="4">
        <f t="shared" si="6"/>
        <v>45.5</v>
      </c>
      <c r="N40" s="4">
        <f t="shared" si="7"/>
        <v>34.125</v>
      </c>
      <c r="O40" s="4">
        <f t="shared" si="8"/>
        <v>30.333333333333332</v>
      </c>
      <c r="P40" s="14">
        <f t="shared" si="9"/>
        <v>27.3</v>
      </c>
    </row>
    <row r="41" spans="3:16" x14ac:dyDescent="0.25">
      <c r="C41" s="343"/>
      <c r="D41" s="3">
        <v>2</v>
      </c>
      <c r="E41" s="30" t="s">
        <v>23</v>
      </c>
      <c r="F41" s="8">
        <v>1.29</v>
      </c>
      <c r="G41" s="13">
        <f t="shared" si="0"/>
        <v>193.5</v>
      </c>
      <c r="H41" s="4">
        <f t="shared" si="1"/>
        <v>154.80000000000001</v>
      </c>
      <c r="I41" s="4">
        <f t="shared" si="2"/>
        <v>129</v>
      </c>
      <c r="J41" s="4">
        <f t="shared" si="3"/>
        <v>110.57142857142857</v>
      </c>
      <c r="K41" s="4">
        <f t="shared" si="4"/>
        <v>96.75</v>
      </c>
      <c r="L41" s="4">
        <f t="shared" si="5"/>
        <v>77.400000000000006</v>
      </c>
      <c r="M41" s="4">
        <f t="shared" si="6"/>
        <v>64.5</v>
      </c>
      <c r="N41" s="4">
        <f t="shared" si="7"/>
        <v>48.375</v>
      </c>
      <c r="O41" s="4">
        <f t="shared" si="8"/>
        <v>43</v>
      </c>
      <c r="P41" s="14">
        <f t="shared" si="9"/>
        <v>38.700000000000003</v>
      </c>
    </row>
    <row r="42" spans="3:16" x14ac:dyDescent="0.25">
      <c r="C42" s="343"/>
      <c r="D42" s="3">
        <v>3</v>
      </c>
      <c r="E42" s="30" t="s">
        <v>23</v>
      </c>
      <c r="F42" s="8">
        <v>1.58</v>
      </c>
      <c r="G42" s="13">
        <f t="shared" si="0"/>
        <v>237</v>
      </c>
      <c r="H42" s="4">
        <f t="shared" si="1"/>
        <v>189.6</v>
      </c>
      <c r="I42" s="4">
        <f t="shared" si="2"/>
        <v>158</v>
      </c>
      <c r="J42" s="4">
        <f t="shared" si="3"/>
        <v>135.42857142857142</v>
      </c>
      <c r="K42" s="4">
        <f t="shared" si="4"/>
        <v>118.5</v>
      </c>
      <c r="L42" s="4">
        <f t="shared" si="5"/>
        <v>94.8</v>
      </c>
      <c r="M42" s="4">
        <f t="shared" si="6"/>
        <v>79</v>
      </c>
      <c r="N42" s="4">
        <f t="shared" si="7"/>
        <v>59.25</v>
      </c>
      <c r="O42" s="4">
        <f t="shared" si="8"/>
        <v>52.666666666666664</v>
      </c>
      <c r="P42" s="14">
        <f t="shared" si="9"/>
        <v>47.4</v>
      </c>
    </row>
    <row r="43" spans="3:16" x14ac:dyDescent="0.25">
      <c r="C43" s="343"/>
      <c r="D43" s="3">
        <v>4</v>
      </c>
      <c r="E43" s="30" t="s">
        <v>23</v>
      </c>
      <c r="F43" s="8">
        <v>1.82</v>
      </c>
      <c r="G43" s="13">
        <f t="shared" si="0"/>
        <v>273</v>
      </c>
      <c r="H43" s="4">
        <f t="shared" si="1"/>
        <v>218.4</v>
      </c>
      <c r="I43" s="4">
        <f t="shared" si="2"/>
        <v>182</v>
      </c>
      <c r="J43" s="4">
        <f t="shared" si="3"/>
        <v>156</v>
      </c>
      <c r="K43" s="4">
        <f t="shared" si="4"/>
        <v>136.5</v>
      </c>
      <c r="L43" s="4">
        <f t="shared" si="5"/>
        <v>109.2</v>
      </c>
      <c r="M43" s="4">
        <f t="shared" si="6"/>
        <v>91</v>
      </c>
      <c r="N43" s="4">
        <f t="shared" si="7"/>
        <v>68.25</v>
      </c>
      <c r="O43" s="4">
        <f t="shared" si="8"/>
        <v>60.666666666666664</v>
      </c>
      <c r="P43" s="14">
        <f t="shared" si="9"/>
        <v>54.6</v>
      </c>
    </row>
    <row r="44" spans="3:16" x14ac:dyDescent="0.25">
      <c r="C44" s="343"/>
      <c r="D44" s="3">
        <v>5</v>
      </c>
      <c r="E44" s="135" t="s">
        <v>19</v>
      </c>
      <c r="F44" s="8">
        <v>2.04</v>
      </c>
      <c r="G44" s="13">
        <f t="shared" si="0"/>
        <v>306</v>
      </c>
      <c r="H44" s="4">
        <f t="shared" si="1"/>
        <v>244.8</v>
      </c>
      <c r="I44" s="4">
        <f t="shared" si="2"/>
        <v>204</v>
      </c>
      <c r="J44" s="4">
        <f t="shared" si="3"/>
        <v>174.85714285714286</v>
      </c>
      <c r="K44" s="4">
        <f t="shared" si="4"/>
        <v>153</v>
      </c>
      <c r="L44" s="4">
        <f t="shared" si="5"/>
        <v>122.4</v>
      </c>
      <c r="M44" s="4">
        <f t="shared" si="6"/>
        <v>102</v>
      </c>
      <c r="N44" s="4">
        <f t="shared" si="7"/>
        <v>76.5</v>
      </c>
      <c r="O44" s="4">
        <f t="shared" si="8"/>
        <v>68</v>
      </c>
      <c r="P44" s="14">
        <f t="shared" si="9"/>
        <v>61.2</v>
      </c>
    </row>
    <row r="45" spans="3:16" ht="15.75" thickBot="1" x14ac:dyDescent="0.3">
      <c r="C45" s="343"/>
      <c r="D45" s="26">
        <v>6</v>
      </c>
      <c r="E45" s="138" t="s">
        <v>19</v>
      </c>
      <c r="F45" s="27">
        <v>2.23</v>
      </c>
      <c r="G45" s="13">
        <f t="shared" si="0"/>
        <v>334.5</v>
      </c>
      <c r="H45" s="4">
        <f t="shared" si="1"/>
        <v>267.60000000000002</v>
      </c>
      <c r="I45" s="4">
        <f t="shared" si="2"/>
        <v>223</v>
      </c>
      <c r="J45" s="4">
        <f t="shared" si="3"/>
        <v>191.14285714285714</v>
      </c>
      <c r="K45" s="4">
        <f t="shared" si="4"/>
        <v>167.25</v>
      </c>
      <c r="L45" s="4">
        <f t="shared" si="5"/>
        <v>133.80000000000001</v>
      </c>
      <c r="M45" s="4">
        <f t="shared" si="6"/>
        <v>111.5</v>
      </c>
      <c r="N45" s="4">
        <f t="shared" si="7"/>
        <v>83.625</v>
      </c>
      <c r="O45" s="4">
        <f t="shared" si="8"/>
        <v>74.333333333333329</v>
      </c>
      <c r="P45" s="14">
        <f t="shared" si="9"/>
        <v>66.900000000000006</v>
      </c>
    </row>
    <row r="46" spans="3:16" x14ac:dyDescent="0.25">
      <c r="C46" s="345" t="s">
        <v>119</v>
      </c>
      <c r="D46" s="5">
        <v>1</v>
      </c>
      <c r="E46" s="143" t="s">
        <v>47</v>
      </c>
      <c r="F46" s="7">
        <v>1.1399999999999999</v>
      </c>
      <c r="G46" s="13">
        <f t="shared" si="0"/>
        <v>171</v>
      </c>
      <c r="H46" s="4">
        <f t="shared" si="1"/>
        <v>136.80000000000001</v>
      </c>
      <c r="I46" s="4">
        <f t="shared" si="2"/>
        <v>114</v>
      </c>
      <c r="J46" s="4">
        <f t="shared" si="3"/>
        <v>97.714285714285708</v>
      </c>
      <c r="K46" s="4">
        <f t="shared" si="4"/>
        <v>85.5</v>
      </c>
      <c r="L46" s="4">
        <f t="shared" si="5"/>
        <v>68.400000000000006</v>
      </c>
      <c r="M46" s="4">
        <f t="shared" si="6"/>
        <v>57</v>
      </c>
      <c r="N46" s="4">
        <f t="shared" si="7"/>
        <v>42.75</v>
      </c>
      <c r="O46" s="4">
        <f t="shared" si="8"/>
        <v>38</v>
      </c>
      <c r="P46" s="14">
        <f t="shared" si="9"/>
        <v>34.200000000000003</v>
      </c>
    </row>
    <row r="47" spans="3:16" x14ac:dyDescent="0.25">
      <c r="C47" s="346"/>
      <c r="D47" s="3">
        <v>2</v>
      </c>
      <c r="E47" s="29" t="s">
        <v>24</v>
      </c>
      <c r="F47" s="8">
        <v>1.61</v>
      </c>
      <c r="G47" s="13">
        <f t="shared" si="0"/>
        <v>241.5</v>
      </c>
      <c r="H47" s="4">
        <f t="shared" si="1"/>
        <v>193.2</v>
      </c>
      <c r="I47" s="4">
        <f t="shared" si="2"/>
        <v>161</v>
      </c>
      <c r="J47" s="4">
        <f t="shared" si="3"/>
        <v>138</v>
      </c>
      <c r="K47" s="4">
        <f t="shared" si="4"/>
        <v>120.75</v>
      </c>
      <c r="L47" s="4">
        <f t="shared" si="5"/>
        <v>96.6</v>
      </c>
      <c r="M47" s="4">
        <f t="shared" si="6"/>
        <v>80.5</v>
      </c>
      <c r="N47" s="4">
        <f t="shared" si="7"/>
        <v>60.375</v>
      </c>
      <c r="O47" s="4">
        <f t="shared" si="8"/>
        <v>53.666666666666664</v>
      </c>
      <c r="P47" s="14">
        <f t="shared" si="9"/>
        <v>48.3</v>
      </c>
    </row>
    <row r="48" spans="3:16" x14ac:dyDescent="0.25">
      <c r="C48" s="346"/>
      <c r="D48" s="3">
        <v>3</v>
      </c>
      <c r="E48" s="30" t="s">
        <v>23</v>
      </c>
      <c r="F48" s="8">
        <v>1.97</v>
      </c>
      <c r="G48" s="13">
        <f t="shared" si="0"/>
        <v>295.5</v>
      </c>
      <c r="H48" s="4">
        <f t="shared" si="1"/>
        <v>236.4</v>
      </c>
      <c r="I48" s="4">
        <f t="shared" si="2"/>
        <v>197</v>
      </c>
      <c r="J48" s="4">
        <f t="shared" si="3"/>
        <v>168.85714285714286</v>
      </c>
      <c r="K48" s="4">
        <f t="shared" si="4"/>
        <v>147.75</v>
      </c>
      <c r="L48" s="4">
        <f t="shared" si="5"/>
        <v>118.2</v>
      </c>
      <c r="M48" s="4">
        <f t="shared" si="6"/>
        <v>98.5</v>
      </c>
      <c r="N48" s="4">
        <f t="shared" si="7"/>
        <v>73.875</v>
      </c>
      <c r="O48" s="4">
        <f t="shared" si="8"/>
        <v>65.666666666666671</v>
      </c>
      <c r="P48" s="14">
        <f t="shared" si="9"/>
        <v>59.1</v>
      </c>
    </row>
    <row r="49" spans="3:16" x14ac:dyDescent="0.25">
      <c r="C49" s="346"/>
      <c r="D49" s="3">
        <v>4</v>
      </c>
      <c r="E49" s="30" t="s">
        <v>23</v>
      </c>
      <c r="F49" s="8">
        <v>2.27</v>
      </c>
      <c r="G49" s="13">
        <f t="shared" si="0"/>
        <v>340.5</v>
      </c>
      <c r="H49" s="4">
        <f t="shared" si="1"/>
        <v>272.39999999999998</v>
      </c>
      <c r="I49" s="4">
        <f t="shared" si="2"/>
        <v>227</v>
      </c>
      <c r="J49" s="4">
        <f t="shared" si="3"/>
        <v>194.57142857142858</v>
      </c>
      <c r="K49" s="4">
        <f t="shared" si="4"/>
        <v>170.25</v>
      </c>
      <c r="L49" s="4">
        <f t="shared" si="5"/>
        <v>136.19999999999999</v>
      </c>
      <c r="M49" s="4">
        <f t="shared" si="6"/>
        <v>113.5</v>
      </c>
      <c r="N49" s="4">
        <f t="shared" si="7"/>
        <v>85.125</v>
      </c>
      <c r="O49" s="4">
        <f t="shared" si="8"/>
        <v>75.666666666666671</v>
      </c>
      <c r="P49" s="14">
        <f t="shared" si="9"/>
        <v>68.099999999999994</v>
      </c>
    </row>
    <row r="50" spans="3:16" x14ac:dyDescent="0.25">
      <c r="C50" s="346"/>
      <c r="D50" s="3">
        <v>5</v>
      </c>
      <c r="E50" s="30" t="s">
        <v>23</v>
      </c>
      <c r="F50" s="8">
        <v>2.54</v>
      </c>
      <c r="G50" s="13">
        <f t="shared" si="0"/>
        <v>381</v>
      </c>
      <c r="H50" s="4">
        <f t="shared" si="1"/>
        <v>304.8</v>
      </c>
      <c r="I50" s="4">
        <f t="shared" si="2"/>
        <v>254</v>
      </c>
      <c r="J50" s="4">
        <f t="shared" si="3"/>
        <v>217.71428571428572</v>
      </c>
      <c r="K50" s="4">
        <f t="shared" si="4"/>
        <v>190.5</v>
      </c>
      <c r="L50" s="4">
        <f t="shared" si="5"/>
        <v>152.4</v>
      </c>
      <c r="M50" s="4">
        <f t="shared" si="6"/>
        <v>127</v>
      </c>
      <c r="N50" s="4">
        <f t="shared" si="7"/>
        <v>95.25</v>
      </c>
      <c r="O50" s="4">
        <f t="shared" si="8"/>
        <v>84.666666666666671</v>
      </c>
      <c r="P50" s="14">
        <f t="shared" si="9"/>
        <v>76.2</v>
      </c>
    </row>
    <row r="51" spans="3:16" ht="15.75" thickBot="1" x14ac:dyDescent="0.3">
      <c r="C51" s="346"/>
      <c r="D51" s="26">
        <v>6</v>
      </c>
      <c r="E51" s="138" t="s">
        <v>19</v>
      </c>
      <c r="F51" s="27">
        <v>2.79</v>
      </c>
      <c r="G51" s="13">
        <f t="shared" si="0"/>
        <v>418.5</v>
      </c>
      <c r="H51" s="4">
        <f t="shared" si="1"/>
        <v>334.8</v>
      </c>
      <c r="I51" s="4">
        <f t="shared" si="2"/>
        <v>279</v>
      </c>
      <c r="J51" s="4">
        <f t="shared" si="3"/>
        <v>239.14285714285714</v>
      </c>
      <c r="K51" s="4">
        <f t="shared" si="4"/>
        <v>209.25</v>
      </c>
      <c r="L51" s="4">
        <f t="shared" si="5"/>
        <v>167.4</v>
      </c>
      <c r="M51" s="4">
        <f t="shared" si="6"/>
        <v>139.5</v>
      </c>
      <c r="N51" s="4">
        <f t="shared" si="7"/>
        <v>104.625</v>
      </c>
      <c r="O51" s="4">
        <f t="shared" si="8"/>
        <v>93</v>
      </c>
      <c r="P51" s="14">
        <f t="shared" si="9"/>
        <v>83.7</v>
      </c>
    </row>
    <row r="52" spans="3:16" ht="15" customHeight="1" x14ac:dyDescent="0.25">
      <c r="C52" s="347" t="s">
        <v>120</v>
      </c>
      <c r="D52" s="5">
        <v>1</v>
      </c>
      <c r="E52" s="143" t="s">
        <v>47</v>
      </c>
      <c r="F52" s="7">
        <v>1.37</v>
      </c>
      <c r="G52" s="13">
        <f t="shared" si="0"/>
        <v>205.5</v>
      </c>
      <c r="H52" s="4">
        <f t="shared" si="1"/>
        <v>164.4</v>
      </c>
      <c r="I52" s="4">
        <f t="shared" si="2"/>
        <v>137</v>
      </c>
      <c r="J52" s="4">
        <f t="shared" si="3"/>
        <v>117.42857142857143</v>
      </c>
      <c r="K52" s="4">
        <f t="shared" si="4"/>
        <v>102.75</v>
      </c>
      <c r="L52" s="4">
        <f t="shared" si="5"/>
        <v>82.2</v>
      </c>
      <c r="M52" s="4">
        <f t="shared" si="6"/>
        <v>68.5</v>
      </c>
      <c r="N52" s="4">
        <f t="shared" si="7"/>
        <v>51.375</v>
      </c>
      <c r="O52" s="4">
        <f t="shared" si="8"/>
        <v>45.666666666666664</v>
      </c>
      <c r="P52" s="14">
        <f t="shared" si="9"/>
        <v>41.1</v>
      </c>
    </row>
    <row r="53" spans="3:16" x14ac:dyDescent="0.25">
      <c r="C53" s="348"/>
      <c r="D53" s="3">
        <v>2</v>
      </c>
      <c r="E53" s="29" t="s">
        <v>24</v>
      </c>
      <c r="F53" s="8">
        <v>1.94</v>
      </c>
      <c r="G53" s="13">
        <f t="shared" si="0"/>
        <v>291</v>
      </c>
      <c r="H53" s="4">
        <f t="shared" si="1"/>
        <v>232.8</v>
      </c>
      <c r="I53" s="4">
        <f t="shared" si="2"/>
        <v>194</v>
      </c>
      <c r="J53" s="4">
        <f t="shared" si="3"/>
        <v>166.28571428571428</v>
      </c>
      <c r="K53" s="4">
        <f t="shared" si="4"/>
        <v>145.5</v>
      </c>
      <c r="L53" s="4">
        <f t="shared" si="5"/>
        <v>116.4</v>
      </c>
      <c r="M53" s="4">
        <f t="shared" si="6"/>
        <v>97</v>
      </c>
      <c r="N53" s="4">
        <f t="shared" si="7"/>
        <v>72.75</v>
      </c>
      <c r="O53" s="4">
        <f t="shared" si="8"/>
        <v>64.666666666666671</v>
      </c>
      <c r="P53" s="14">
        <f t="shared" si="9"/>
        <v>58.2</v>
      </c>
    </row>
    <row r="54" spans="3:16" x14ac:dyDescent="0.25">
      <c r="C54" s="348"/>
      <c r="D54" s="3">
        <v>3</v>
      </c>
      <c r="E54" s="30" t="s">
        <v>23</v>
      </c>
      <c r="F54" s="8">
        <v>2.37</v>
      </c>
      <c r="G54" s="13">
        <f t="shared" si="0"/>
        <v>355.5</v>
      </c>
      <c r="H54" s="4">
        <f t="shared" si="1"/>
        <v>284.39999999999998</v>
      </c>
      <c r="I54" s="4">
        <f t="shared" si="2"/>
        <v>237</v>
      </c>
      <c r="J54" s="4">
        <f t="shared" si="3"/>
        <v>203.14285714285714</v>
      </c>
      <c r="K54" s="4">
        <f t="shared" si="4"/>
        <v>177.75</v>
      </c>
      <c r="L54" s="4">
        <f t="shared" si="5"/>
        <v>142.19999999999999</v>
      </c>
      <c r="M54" s="4">
        <f t="shared" si="6"/>
        <v>118.5</v>
      </c>
      <c r="N54" s="4">
        <f t="shared" si="7"/>
        <v>88.875</v>
      </c>
      <c r="O54" s="4">
        <f t="shared" si="8"/>
        <v>79</v>
      </c>
      <c r="P54" s="14">
        <f t="shared" si="9"/>
        <v>71.099999999999994</v>
      </c>
    </row>
    <row r="55" spans="3:16" x14ac:dyDescent="0.25">
      <c r="C55" s="348"/>
      <c r="D55" s="3">
        <v>4</v>
      </c>
      <c r="E55" s="30" t="s">
        <v>23</v>
      </c>
      <c r="F55" s="8">
        <v>2.74</v>
      </c>
      <c r="G55" s="13">
        <f t="shared" si="0"/>
        <v>411</v>
      </c>
      <c r="H55" s="4">
        <f t="shared" si="1"/>
        <v>328.8</v>
      </c>
      <c r="I55" s="4">
        <f t="shared" si="2"/>
        <v>274</v>
      </c>
      <c r="J55" s="4">
        <f t="shared" si="3"/>
        <v>234.85714285714286</v>
      </c>
      <c r="K55" s="4">
        <f t="shared" si="4"/>
        <v>205.5</v>
      </c>
      <c r="L55" s="4">
        <f t="shared" si="5"/>
        <v>164.4</v>
      </c>
      <c r="M55" s="4">
        <f t="shared" si="6"/>
        <v>137</v>
      </c>
      <c r="N55" s="4">
        <f t="shared" si="7"/>
        <v>102.75</v>
      </c>
      <c r="O55" s="4">
        <f t="shared" si="8"/>
        <v>91.333333333333329</v>
      </c>
      <c r="P55" s="14">
        <f t="shared" si="9"/>
        <v>82.2</v>
      </c>
    </row>
    <row r="56" spans="3:16" x14ac:dyDescent="0.25">
      <c r="C56" s="348"/>
      <c r="D56" s="3">
        <v>5</v>
      </c>
      <c r="E56" s="30" t="s">
        <v>23</v>
      </c>
      <c r="F56" s="8">
        <v>3.06</v>
      </c>
      <c r="G56" s="13">
        <f t="shared" si="0"/>
        <v>459</v>
      </c>
      <c r="H56" s="4">
        <f t="shared" si="1"/>
        <v>367.2</v>
      </c>
      <c r="I56" s="4">
        <f t="shared" si="2"/>
        <v>306</v>
      </c>
      <c r="J56" s="4">
        <f t="shared" si="3"/>
        <v>262.28571428571428</v>
      </c>
      <c r="K56" s="4">
        <f t="shared" si="4"/>
        <v>229.5</v>
      </c>
      <c r="L56" s="4">
        <f t="shared" si="5"/>
        <v>183.6</v>
      </c>
      <c r="M56" s="4">
        <f t="shared" si="6"/>
        <v>153</v>
      </c>
      <c r="N56" s="4">
        <f t="shared" si="7"/>
        <v>114.75</v>
      </c>
      <c r="O56" s="4">
        <f t="shared" si="8"/>
        <v>102</v>
      </c>
      <c r="P56" s="14">
        <f t="shared" si="9"/>
        <v>91.8</v>
      </c>
    </row>
    <row r="57" spans="3:16" ht="15.75" thickBot="1" x14ac:dyDescent="0.3">
      <c r="C57" s="349"/>
      <c r="D57" s="6">
        <v>6</v>
      </c>
      <c r="E57" s="138" t="s">
        <v>19</v>
      </c>
      <c r="F57" s="9">
        <v>3.35</v>
      </c>
      <c r="G57" s="92">
        <f t="shared" si="0"/>
        <v>502.5</v>
      </c>
      <c r="H57" s="93">
        <f t="shared" si="1"/>
        <v>402</v>
      </c>
      <c r="I57" s="93">
        <f t="shared" si="2"/>
        <v>335</v>
      </c>
      <c r="J57" s="93">
        <f t="shared" si="3"/>
        <v>287.14285714285717</v>
      </c>
      <c r="K57" s="93">
        <f t="shared" si="4"/>
        <v>251.25</v>
      </c>
      <c r="L57" s="93">
        <f t="shared" si="5"/>
        <v>201</v>
      </c>
      <c r="M57" s="93">
        <f t="shared" si="6"/>
        <v>167.5</v>
      </c>
      <c r="N57" s="93">
        <f t="shared" si="7"/>
        <v>125.625</v>
      </c>
      <c r="O57" s="93">
        <f t="shared" si="8"/>
        <v>111.66666666666667</v>
      </c>
      <c r="P57" s="94">
        <f t="shared" si="9"/>
        <v>100.5</v>
      </c>
    </row>
    <row r="58" spans="3:16" x14ac:dyDescent="0.25">
      <c r="C58" s="140"/>
      <c r="D58" s="141"/>
      <c r="E58" s="142"/>
      <c r="F58" s="99"/>
      <c r="G58" s="139"/>
      <c r="H58" s="139"/>
      <c r="I58" s="139"/>
      <c r="J58" s="139"/>
      <c r="K58" s="139"/>
      <c r="L58" s="139"/>
      <c r="M58" s="139"/>
      <c r="N58" s="139"/>
      <c r="O58" s="139"/>
      <c r="P58" s="139"/>
    </row>
    <row r="59" spans="3:16" x14ac:dyDescent="0.25">
      <c r="C59" s="140"/>
      <c r="D59" s="141"/>
      <c r="E59" s="142"/>
      <c r="F59" s="99"/>
      <c r="G59" s="139"/>
      <c r="H59" s="139"/>
      <c r="I59" s="139"/>
      <c r="J59" s="139"/>
      <c r="K59" s="139"/>
      <c r="L59" s="139"/>
      <c r="M59" s="139"/>
      <c r="N59" s="139"/>
      <c r="O59" s="139"/>
      <c r="P59" s="139"/>
    </row>
    <row r="60" spans="3:16" x14ac:dyDescent="0.25">
      <c r="C60" t="s">
        <v>26</v>
      </c>
    </row>
    <row r="61" spans="3:16" x14ac:dyDescent="0.25">
      <c r="C61" t="s">
        <v>48</v>
      </c>
    </row>
  </sheetData>
  <sheetProtection algorithmName="SHA-512" hashValue="QAEG0VUj1EWkelkTS9uV82G0SNdAuJ9jV93ldBpq1BJzdTrjr97qGR7ebfpKKBgPBTDahZDXem8f0F8SAibSEg==" saltValue="Jf356XkcDvR5CsfOc3+vmQ==" spinCount="100000" sheet="1" objects="1" scenarios="1" selectLockedCells="1"/>
  <mergeCells count="14">
    <mergeCell ref="C2:Q2"/>
    <mergeCell ref="C8:C9"/>
    <mergeCell ref="D8:D9"/>
    <mergeCell ref="E8:E9"/>
    <mergeCell ref="F8:F9"/>
    <mergeCell ref="G8:P8"/>
    <mergeCell ref="C46:C51"/>
    <mergeCell ref="C52:C57"/>
    <mergeCell ref="C10:C15"/>
    <mergeCell ref="C16:C21"/>
    <mergeCell ref="C22:C27"/>
    <mergeCell ref="C28:C33"/>
    <mergeCell ref="C34:C39"/>
    <mergeCell ref="C40:C45"/>
  </mergeCells>
  <pageMargins left="0.7" right="0.7" top="0.75" bottom="0.75" header="0.3" footer="0.3"/>
  <pageSetup paperSize="9" scale="42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-0.249977111117893"/>
    <pageSetUpPr fitToPage="1"/>
  </sheetPr>
  <dimension ref="B5:U140"/>
  <sheetViews>
    <sheetView showGridLines="0" zoomScale="55" zoomScaleNormal="55" workbookViewId="0">
      <selection activeCell="AG35" sqref="AG35"/>
    </sheetView>
  </sheetViews>
  <sheetFormatPr baseColWidth="10" defaultRowHeight="15" x14ac:dyDescent="0.25"/>
  <cols>
    <col min="3" max="3" width="12.28515625" customWidth="1"/>
    <col min="19" max="19" width="13.28515625" customWidth="1"/>
  </cols>
  <sheetData>
    <row r="5" spans="2:21" ht="46.5" x14ac:dyDescent="0.7">
      <c r="F5" s="365" t="s">
        <v>160</v>
      </c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</row>
    <row r="11" spans="2:21" ht="15.75" thickBot="1" x14ac:dyDescent="0.3"/>
    <row r="12" spans="2:21" ht="24" thickBot="1" x14ac:dyDescent="0.4">
      <c r="B12" s="361" t="s">
        <v>107</v>
      </c>
      <c r="C12" s="362"/>
    </row>
    <row r="35" spans="2:14" ht="18.75" x14ac:dyDescent="0.3">
      <c r="C35" s="359" t="s">
        <v>108</v>
      </c>
      <c r="D35" s="359"/>
      <c r="E35" s="359"/>
      <c r="L35" s="360" t="s">
        <v>109</v>
      </c>
      <c r="M35" s="360"/>
      <c r="N35" s="360"/>
    </row>
    <row r="37" spans="2:14" ht="15.75" thickBot="1" x14ac:dyDescent="0.3"/>
    <row r="38" spans="2:14" ht="24" thickBot="1" x14ac:dyDescent="0.4">
      <c r="B38" s="361" t="s">
        <v>110</v>
      </c>
      <c r="C38" s="362"/>
    </row>
    <row r="62" spans="3:16" ht="18.75" x14ac:dyDescent="0.3">
      <c r="C62" s="359" t="s">
        <v>108</v>
      </c>
      <c r="D62" s="359"/>
      <c r="E62" s="359"/>
      <c r="N62" s="360" t="s">
        <v>109</v>
      </c>
      <c r="O62" s="360"/>
      <c r="P62" s="360"/>
    </row>
    <row r="63" spans="3:16" x14ac:dyDescent="0.25">
      <c r="C63" s="144"/>
      <c r="D63" s="144"/>
      <c r="E63" s="144"/>
      <c r="N63" s="145"/>
      <c r="O63" s="145"/>
      <c r="P63" s="145"/>
    </row>
    <row r="64" spans="3:16" x14ac:dyDescent="0.25">
      <c r="C64" s="144"/>
      <c r="D64" s="144"/>
      <c r="E64" s="144"/>
      <c r="N64" s="145"/>
      <c r="O64" s="145"/>
      <c r="P64" s="145"/>
    </row>
    <row r="65" spans="3:16" x14ac:dyDescent="0.25">
      <c r="C65" s="144"/>
      <c r="D65" s="144"/>
      <c r="E65" s="144"/>
      <c r="N65" s="145"/>
      <c r="O65" s="145"/>
      <c r="P65" s="145"/>
    </row>
    <row r="66" spans="3:16" x14ac:dyDescent="0.25">
      <c r="C66" s="144"/>
      <c r="D66" s="144"/>
      <c r="E66" s="144"/>
      <c r="N66" s="145"/>
      <c r="O66" s="145"/>
      <c r="P66" s="145"/>
    </row>
    <row r="67" spans="3:16" x14ac:dyDescent="0.25">
      <c r="C67" s="144"/>
      <c r="D67" s="144"/>
      <c r="E67" s="144"/>
      <c r="N67" s="145"/>
      <c r="O67" s="145"/>
      <c r="P67" s="145"/>
    </row>
    <row r="68" spans="3:16" x14ac:dyDescent="0.25">
      <c r="C68" s="144"/>
      <c r="D68" s="144"/>
      <c r="E68" s="144"/>
      <c r="N68" s="145"/>
      <c r="O68" s="145"/>
      <c r="P68" s="145"/>
    </row>
    <row r="69" spans="3:16" x14ac:dyDescent="0.25">
      <c r="C69" s="144"/>
      <c r="D69" s="144"/>
      <c r="E69" s="144"/>
      <c r="N69" s="145"/>
      <c r="O69" s="145"/>
      <c r="P69" s="145"/>
    </row>
    <row r="70" spans="3:16" x14ac:dyDescent="0.25">
      <c r="C70" s="144"/>
      <c r="D70" s="144"/>
      <c r="E70" s="144"/>
      <c r="N70" s="145"/>
      <c r="O70" s="145"/>
      <c r="P70" s="145"/>
    </row>
    <row r="71" spans="3:16" x14ac:dyDescent="0.25">
      <c r="C71" s="144"/>
      <c r="D71" s="144"/>
      <c r="E71" s="144"/>
      <c r="N71" s="145"/>
      <c r="O71" s="145"/>
      <c r="P71" s="145"/>
    </row>
    <row r="72" spans="3:16" x14ac:dyDescent="0.25">
      <c r="C72" s="144"/>
      <c r="D72" s="144"/>
      <c r="E72" s="144"/>
      <c r="N72" s="145"/>
      <c r="O72" s="145"/>
      <c r="P72" s="145"/>
    </row>
    <row r="73" spans="3:16" x14ac:dyDescent="0.25">
      <c r="C73" s="144"/>
      <c r="D73" s="144"/>
      <c r="E73" s="144"/>
      <c r="N73" s="145"/>
      <c r="O73" s="145"/>
      <c r="P73" s="145"/>
    </row>
    <row r="74" spans="3:16" x14ac:dyDescent="0.25">
      <c r="C74" s="144"/>
      <c r="D74" s="144"/>
      <c r="E74" s="144"/>
      <c r="N74" s="145"/>
      <c r="O74" s="145"/>
      <c r="P74" s="145"/>
    </row>
    <row r="75" spans="3:16" x14ac:dyDescent="0.25">
      <c r="C75" s="144"/>
      <c r="D75" s="144"/>
      <c r="E75" s="144"/>
      <c r="N75" s="145"/>
      <c r="O75" s="145"/>
      <c r="P75" s="145"/>
    </row>
    <row r="76" spans="3:16" x14ac:dyDescent="0.25">
      <c r="C76" s="144"/>
      <c r="D76" s="144"/>
      <c r="E76" s="144"/>
      <c r="N76" s="145"/>
      <c r="O76" s="145"/>
      <c r="P76" s="145"/>
    </row>
    <row r="77" spans="3:16" x14ac:dyDescent="0.25">
      <c r="C77" s="144"/>
      <c r="D77" s="144"/>
      <c r="E77" s="144"/>
      <c r="N77" s="145"/>
      <c r="O77" s="145"/>
      <c r="P77" s="145"/>
    </row>
    <row r="78" spans="3:16" x14ac:dyDescent="0.25">
      <c r="C78" s="144"/>
      <c r="D78" s="144"/>
      <c r="E78" s="144"/>
      <c r="N78" s="145"/>
      <c r="O78" s="145"/>
      <c r="P78" s="145"/>
    </row>
    <row r="84" spans="2:16" ht="18.75" x14ac:dyDescent="0.3">
      <c r="C84" s="359" t="s">
        <v>108</v>
      </c>
      <c r="D84" s="359"/>
      <c r="E84" s="359"/>
      <c r="N84" s="359" t="s">
        <v>121</v>
      </c>
      <c r="O84" s="359"/>
      <c r="P84" s="359"/>
    </row>
    <row r="85" spans="2:16" ht="15.75" thickBot="1" x14ac:dyDescent="0.3"/>
    <row r="86" spans="2:16" ht="24" thickBot="1" x14ac:dyDescent="0.4">
      <c r="B86" s="361" t="s">
        <v>111</v>
      </c>
      <c r="C86" s="362"/>
    </row>
    <row r="113" spans="3:20" ht="18.75" x14ac:dyDescent="0.3">
      <c r="C113" s="359" t="s">
        <v>108</v>
      </c>
      <c r="D113" s="359"/>
      <c r="E113" s="359"/>
      <c r="L113" s="363"/>
      <c r="M113" s="363"/>
      <c r="N113" s="363"/>
      <c r="R113" s="360" t="s">
        <v>112</v>
      </c>
      <c r="S113" s="360"/>
      <c r="T113" s="360"/>
    </row>
    <row r="139" spans="4:19" ht="18.75" x14ac:dyDescent="0.3">
      <c r="Q139" s="360" t="s">
        <v>122</v>
      </c>
      <c r="R139" s="360"/>
      <c r="S139" s="360"/>
    </row>
    <row r="140" spans="4:19" ht="18.75" x14ac:dyDescent="0.3">
      <c r="D140" s="359" t="s">
        <v>108</v>
      </c>
      <c r="E140" s="359"/>
      <c r="F140" s="359"/>
    </row>
  </sheetData>
  <sheetProtection algorithmName="SHA-512" hashValue="XsIFdI4yCDqqq+KJgJbbFO9M9o3wr/PNn6V4XFVj7I7XR5+KSsX+CkK157Bcf+7CzCjhSSF9WBIMVQ0ZZubjfQ==" saltValue="G7EQcRwJL66Obanbeqgm5g==" spinCount="100000" sheet="1" objects="1" scenarios="1"/>
  <mergeCells count="15">
    <mergeCell ref="D140:F140"/>
    <mergeCell ref="Q139:S139"/>
    <mergeCell ref="B86:C86"/>
    <mergeCell ref="C113:E113"/>
    <mergeCell ref="L113:N113"/>
    <mergeCell ref="R113:T113"/>
    <mergeCell ref="C84:E84"/>
    <mergeCell ref="N84:P84"/>
    <mergeCell ref="B12:C12"/>
    <mergeCell ref="C35:E35"/>
    <mergeCell ref="L35:N35"/>
    <mergeCell ref="B38:C38"/>
    <mergeCell ref="C62:E62"/>
    <mergeCell ref="N62:P62"/>
    <mergeCell ref="F5:U5"/>
  </mergeCells>
  <pageMargins left="0.7" right="0.7" top="0.75" bottom="0.75" header="0.3" footer="0.3"/>
  <pageSetup paperSize="9" scale="3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K61"/>
  <sheetViews>
    <sheetView showGridLines="0" zoomScaleNormal="100" workbookViewId="0">
      <selection activeCell="C8" sqref="C8"/>
    </sheetView>
  </sheetViews>
  <sheetFormatPr baseColWidth="10" defaultRowHeight="15" x14ac:dyDescent="0.25"/>
  <cols>
    <col min="2" max="2" width="46.42578125" bestFit="1" customWidth="1"/>
    <col min="3" max="3" width="12.42578125" bestFit="1" customWidth="1"/>
    <col min="4" max="4" width="10.28515625" bestFit="1" customWidth="1"/>
    <col min="7" max="7" width="5.85546875" customWidth="1"/>
    <col min="8" max="8" width="57" customWidth="1"/>
    <col min="9" max="9" width="13.140625" bestFit="1" customWidth="1"/>
    <col min="10" max="10" width="8" bestFit="1" customWidth="1"/>
  </cols>
  <sheetData>
    <row r="1" spans="1:11" ht="75.75" customHeight="1" x14ac:dyDescent="0.7">
      <c r="A1" s="364" t="s">
        <v>27</v>
      </c>
      <c r="B1" s="364"/>
      <c r="C1" s="364"/>
      <c r="D1" s="364"/>
      <c r="E1" s="364"/>
      <c r="F1" s="364"/>
      <c r="G1" s="364"/>
      <c r="H1" s="364"/>
      <c r="I1" s="364"/>
      <c r="J1" s="364"/>
    </row>
    <row r="2" spans="1:11" ht="27.75" customHeight="1" thickBot="1" x14ac:dyDescent="0.75">
      <c r="A2" s="46"/>
      <c r="B2" s="46"/>
      <c r="C2" s="46"/>
      <c r="D2" s="46"/>
      <c r="E2" s="24"/>
      <c r="F2" s="24"/>
    </row>
    <row r="3" spans="1:11" ht="27.75" customHeight="1" x14ac:dyDescent="0.25">
      <c r="A3" s="213" t="s">
        <v>29</v>
      </c>
      <c r="B3" s="214"/>
      <c r="C3" s="214"/>
      <c r="D3" s="215"/>
      <c r="E3" s="25"/>
      <c r="F3" s="24"/>
      <c r="G3" s="219" t="s">
        <v>38</v>
      </c>
      <c r="H3" s="220"/>
      <c r="I3" s="220"/>
      <c r="J3" s="221"/>
      <c r="K3" s="25"/>
    </row>
    <row r="4" spans="1:11" ht="15.75" customHeight="1" x14ac:dyDescent="0.25">
      <c r="A4" s="216"/>
      <c r="B4" s="217"/>
      <c r="C4" s="217"/>
      <c r="D4" s="218"/>
      <c r="E4" s="25"/>
      <c r="F4" s="24"/>
      <c r="G4" s="222"/>
      <c r="H4" s="223"/>
      <c r="I4" s="223"/>
      <c r="J4" s="224"/>
      <c r="K4" s="25"/>
    </row>
    <row r="5" spans="1:11" x14ac:dyDescent="0.25">
      <c r="A5" s="47"/>
      <c r="B5" s="20" t="s">
        <v>30</v>
      </c>
      <c r="C5" s="37" t="s">
        <v>31</v>
      </c>
      <c r="D5" s="48" t="s">
        <v>28</v>
      </c>
      <c r="E5" s="25"/>
      <c r="F5" s="24"/>
      <c r="G5" s="47"/>
      <c r="H5" s="20" t="s">
        <v>30</v>
      </c>
      <c r="I5" s="37" t="s">
        <v>50</v>
      </c>
      <c r="J5" s="48" t="s">
        <v>28</v>
      </c>
      <c r="K5" s="25"/>
    </row>
    <row r="6" spans="1:11" x14ac:dyDescent="0.25">
      <c r="A6" s="49">
        <v>1</v>
      </c>
      <c r="B6" s="3" t="s">
        <v>0</v>
      </c>
      <c r="C6" s="87">
        <v>5</v>
      </c>
      <c r="D6" s="50" t="s">
        <v>32</v>
      </c>
      <c r="E6" s="25"/>
      <c r="F6" s="24"/>
      <c r="G6" s="49">
        <v>1</v>
      </c>
      <c r="H6" s="3" t="s">
        <v>0</v>
      </c>
      <c r="I6" s="87">
        <v>6.2</v>
      </c>
      <c r="J6" s="50" t="s">
        <v>32</v>
      </c>
      <c r="K6" s="25"/>
    </row>
    <row r="7" spans="1:11" x14ac:dyDescent="0.25">
      <c r="A7" s="49">
        <v>2</v>
      </c>
      <c r="B7" s="3" t="s">
        <v>51</v>
      </c>
      <c r="C7" s="87">
        <v>0.27</v>
      </c>
      <c r="D7" s="50" t="s">
        <v>33</v>
      </c>
      <c r="E7" s="25"/>
      <c r="F7" s="24"/>
      <c r="G7" s="49">
        <v>2</v>
      </c>
      <c r="H7" s="3" t="s">
        <v>39</v>
      </c>
      <c r="I7" s="87">
        <v>250</v>
      </c>
      <c r="J7" s="50" t="s">
        <v>37</v>
      </c>
      <c r="K7" s="25"/>
    </row>
    <row r="8" spans="1:11" x14ac:dyDescent="0.25">
      <c r="A8" s="49">
        <v>3</v>
      </c>
      <c r="B8" s="3" t="s">
        <v>52</v>
      </c>
      <c r="C8" s="87">
        <v>1</v>
      </c>
      <c r="D8" s="50" t="s">
        <v>34</v>
      </c>
      <c r="E8" s="25"/>
      <c r="F8" s="24"/>
      <c r="G8" s="49">
        <v>3</v>
      </c>
      <c r="H8" s="3" t="s">
        <v>52</v>
      </c>
      <c r="I8" s="87">
        <v>2</v>
      </c>
      <c r="J8" s="50" t="s">
        <v>34</v>
      </c>
      <c r="K8" s="25"/>
    </row>
    <row r="9" spans="1:11" x14ac:dyDescent="0.25">
      <c r="A9" s="89">
        <v>4</v>
      </c>
      <c r="B9" s="26" t="s">
        <v>59</v>
      </c>
      <c r="C9" s="90">
        <v>4</v>
      </c>
      <c r="D9" s="91"/>
      <c r="E9" s="25"/>
      <c r="F9" s="24"/>
      <c r="G9" s="89">
        <v>4</v>
      </c>
      <c r="H9" s="26" t="s">
        <v>59</v>
      </c>
      <c r="I9" s="90">
        <v>2</v>
      </c>
      <c r="J9" s="91"/>
      <c r="K9" s="25"/>
    </row>
    <row r="10" spans="1:11" ht="15.75" thickBot="1" x14ac:dyDescent="0.3">
      <c r="A10" s="51">
        <v>5</v>
      </c>
      <c r="B10" s="6" t="s">
        <v>35</v>
      </c>
      <c r="C10" s="88">
        <v>24</v>
      </c>
      <c r="D10" s="52"/>
      <c r="E10" s="25"/>
      <c r="F10" s="24"/>
      <c r="G10" s="51">
        <v>5</v>
      </c>
      <c r="H10" s="6" t="s">
        <v>35</v>
      </c>
      <c r="I10" s="88">
        <v>4</v>
      </c>
      <c r="J10" s="52"/>
    </row>
    <row r="11" spans="1:11" ht="15.75" thickBot="1" x14ac:dyDescent="0.3">
      <c r="C11" s="1"/>
      <c r="E11" s="24"/>
      <c r="F11" s="24"/>
      <c r="I11" s="1"/>
    </row>
    <row r="12" spans="1:11" ht="21.75" thickBot="1" x14ac:dyDescent="0.4">
      <c r="B12" s="21" t="s">
        <v>36</v>
      </c>
      <c r="C12" s="43">
        <f>(C7*60000)/(C6*((C8*10^2)/(C10/C9)))</f>
        <v>194.4</v>
      </c>
      <c r="D12" s="44" t="s">
        <v>37</v>
      </c>
      <c r="E12" s="24"/>
      <c r="F12" s="24"/>
      <c r="H12" s="22" t="s">
        <v>40</v>
      </c>
      <c r="I12" s="39">
        <f>(I7*I6*((I8*10^2)/(I10/I9)))/60000</f>
        <v>2.5833333333333335</v>
      </c>
      <c r="J12" s="40" t="s">
        <v>33</v>
      </c>
    </row>
    <row r="13" spans="1:11" x14ac:dyDescent="0.25">
      <c r="A13" s="24"/>
      <c r="B13" s="24"/>
      <c r="C13" s="24"/>
      <c r="D13" s="24"/>
      <c r="E13" s="24"/>
      <c r="F13" s="24"/>
    </row>
    <row r="14" spans="1:11" ht="15.75" thickBot="1" x14ac:dyDescent="0.3">
      <c r="A14" s="24"/>
      <c r="B14" s="24"/>
      <c r="C14" s="24"/>
      <c r="D14" s="24"/>
      <c r="E14" s="24"/>
      <c r="F14" s="24"/>
    </row>
    <row r="15" spans="1:11" ht="15.75" thickBot="1" x14ac:dyDescent="0.3">
      <c r="A15" s="207" t="s">
        <v>53</v>
      </c>
      <c r="B15" s="208"/>
      <c r="C15" s="208"/>
      <c r="D15" s="209"/>
      <c r="E15" s="25"/>
      <c r="F15" s="24"/>
      <c r="J15" s="95"/>
      <c r="K15" s="24"/>
    </row>
    <row r="16" spans="1:11" ht="33" customHeight="1" x14ac:dyDescent="0.25">
      <c r="A16" s="210"/>
      <c r="B16" s="211"/>
      <c r="C16" s="211"/>
      <c r="D16" s="212"/>
      <c r="E16" s="25"/>
      <c r="F16" s="24"/>
      <c r="G16" s="225" t="s">
        <v>54</v>
      </c>
      <c r="H16" s="226"/>
      <c r="I16" s="226"/>
      <c r="J16" s="227"/>
      <c r="K16" s="25"/>
    </row>
    <row r="17" spans="1:11" x14ac:dyDescent="0.25">
      <c r="A17" s="47"/>
      <c r="B17" s="20" t="s">
        <v>30</v>
      </c>
      <c r="C17" s="37" t="s">
        <v>31</v>
      </c>
      <c r="D17" s="48" t="s">
        <v>28</v>
      </c>
      <c r="E17" s="25"/>
      <c r="F17" s="24"/>
      <c r="G17" s="228"/>
      <c r="H17" s="229"/>
      <c r="I17" s="229"/>
      <c r="J17" s="230"/>
      <c r="K17" s="25"/>
    </row>
    <row r="18" spans="1:11" x14ac:dyDescent="0.25">
      <c r="A18" s="49">
        <v>1</v>
      </c>
      <c r="B18" s="3" t="s">
        <v>51</v>
      </c>
      <c r="C18" s="87">
        <v>0.91</v>
      </c>
      <c r="D18" s="50" t="s">
        <v>33</v>
      </c>
      <c r="E18" s="25"/>
      <c r="F18" s="24"/>
      <c r="G18" s="47"/>
      <c r="H18" s="20" t="s">
        <v>30</v>
      </c>
      <c r="I18" s="37" t="s">
        <v>31</v>
      </c>
      <c r="J18" s="48" t="s">
        <v>28</v>
      </c>
      <c r="K18" s="25"/>
    </row>
    <row r="19" spans="1:11" x14ac:dyDescent="0.25">
      <c r="A19" s="49">
        <v>2</v>
      </c>
      <c r="B19" s="3" t="s">
        <v>39</v>
      </c>
      <c r="C19" s="87">
        <v>120</v>
      </c>
      <c r="D19" s="50" t="s">
        <v>37</v>
      </c>
      <c r="E19" s="25"/>
      <c r="F19" s="24"/>
      <c r="G19" s="49">
        <v>1</v>
      </c>
      <c r="H19" s="3" t="s">
        <v>58</v>
      </c>
      <c r="I19" s="87">
        <v>100</v>
      </c>
      <c r="J19" s="50" t="s">
        <v>34</v>
      </c>
      <c r="K19" s="25"/>
    </row>
    <row r="20" spans="1:11" ht="15.75" thickBot="1" x14ac:dyDescent="0.3">
      <c r="A20" s="49">
        <v>3</v>
      </c>
      <c r="B20" s="3" t="s">
        <v>52</v>
      </c>
      <c r="C20" s="87">
        <v>1.8</v>
      </c>
      <c r="D20" s="50" t="s">
        <v>34</v>
      </c>
      <c r="E20" s="25"/>
      <c r="F20" s="24"/>
      <c r="G20" s="51">
        <v>2</v>
      </c>
      <c r="H20" s="6" t="s">
        <v>57</v>
      </c>
      <c r="I20" s="88">
        <v>60</v>
      </c>
      <c r="J20" s="52" t="s">
        <v>55</v>
      </c>
    </row>
    <row r="21" spans="1:11" ht="15.75" thickBot="1" x14ac:dyDescent="0.3">
      <c r="A21" s="89">
        <v>4</v>
      </c>
      <c r="B21" s="26" t="s">
        <v>59</v>
      </c>
      <c r="C21" s="90">
        <v>2</v>
      </c>
      <c r="D21" s="91"/>
      <c r="E21" s="25"/>
      <c r="F21" s="24"/>
      <c r="I21" s="1"/>
    </row>
    <row r="22" spans="1:11" ht="21.75" thickBot="1" x14ac:dyDescent="0.4">
      <c r="A22" s="51">
        <v>5</v>
      </c>
      <c r="B22" s="6" t="s">
        <v>35</v>
      </c>
      <c r="C22" s="88">
        <v>4</v>
      </c>
      <c r="D22" s="52"/>
      <c r="E22" s="25"/>
      <c r="F22" s="24"/>
      <c r="H22" s="38" t="s">
        <v>56</v>
      </c>
      <c r="I22" s="41">
        <f>(I19*3.6)/I20</f>
        <v>6</v>
      </c>
      <c r="J22" s="42" t="s">
        <v>32</v>
      </c>
    </row>
    <row r="23" spans="1:11" ht="15.75" thickBot="1" x14ac:dyDescent="0.3">
      <c r="C23" s="1"/>
      <c r="E23" s="24"/>
      <c r="F23" s="24"/>
    </row>
    <row r="24" spans="1:11" ht="21.75" customHeight="1" thickBot="1" x14ac:dyDescent="0.4">
      <c r="B24" s="23" t="s">
        <v>41</v>
      </c>
      <c r="C24" s="104">
        <f>(C18*60000)/(C19*((C20*10^2)/(C22/C21)))</f>
        <v>5.0555555555555554</v>
      </c>
      <c r="D24" s="45" t="s">
        <v>32</v>
      </c>
      <c r="E24" s="24"/>
      <c r="F24" s="24"/>
    </row>
    <row r="25" spans="1:11" ht="15" customHeight="1" x14ac:dyDescent="0.25">
      <c r="E25" s="24"/>
      <c r="F25" s="24"/>
    </row>
    <row r="26" spans="1:11" ht="15" customHeight="1" x14ac:dyDescent="0.25">
      <c r="E26" s="24"/>
      <c r="F26" s="24"/>
    </row>
    <row r="27" spans="1:11" ht="15" customHeight="1" x14ac:dyDescent="0.25">
      <c r="E27" s="24"/>
      <c r="F27" s="24"/>
    </row>
    <row r="28" spans="1:11" ht="15" customHeight="1" x14ac:dyDescent="0.25">
      <c r="E28" s="24"/>
      <c r="F28" s="24"/>
    </row>
    <row r="29" spans="1:11" ht="89.25" customHeight="1" x14ac:dyDescent="0.25">
      <c r="E29" s="24"/>
      <c r="F29" s="24"/>
    </row>
    <row r="30" spans="1:11" ht="52.5" customHeight="1" x14ac:dyDescent="0.25">
      <c r="E30" s="24"/>
      <c r="F30" s="24"/>
    </row>
    <row r="31" spans="1:11" ht="15" customHeight="1" x14ac:dyDescent="0.25">
      <c r="E31" s="24"/>
      <c r="F31" s="24"/>
    </row>
    <row r="32" spans="1:11" ht="15" customHeight="1" x14ac:dyDescent="0.25">
      <c r="E32" s="24"/>
      <c r="F32" s="24"/>
    </row>
    <row r="33" spans="1:10" ht="15" customHeight="1" x14ac:dyDescent="0.25">
      <c r="E33" s="24"/>
      <c r="F33" s="24"/>
    </row>
    <row r="34" spans="1:10" ht="27" customHeight="1" thickBot="1" x14ac:dyDescent="0.3">
      <c r="E34" s="24"/>
      <c r="F34" s="24"/>
    </row>
    <row r="35" spans="1:10" ht="24" customHeight="1" x14ac:dyDescent="0.25">
      <c r="A35" s="193" t="s">
        <v>80</v>
      </c>
      <c r="B35" s="194"/>
      <c r="C35" s="194"/>
      <c r="D35" s="195"/>
      <c r="E35" s="24"/>
      <c r="F35" s="24"/>
      <c r="G35" s="199" t="s">
        <v>94</v>
      </c>
      <c r="H35" s="200"/>
      <c r="I35" s="200"/>
      <c r="J35" s="201"/>
    </row>
    <row r="36" spans="1:10" x14ac:dyDescent="0.25">
      <c r="A36" s="196"/>
      <c r="B36" s="197"/>
      <c r="C36" s="197"/>
      <c r="D36" s="198"/>
      <c r="E36" s="24"/>
      <c r="F36" s="24"/>
      <c r="G36" s="202"/>
      <c r="H36" s="203"/>
      <c r="I36" s="203"/>
      <c r="J36" s="204"/>
    </row>
    <row r="37" spans="1:10" x14ac:dyDescent="0.25">
      <c r="A37" s="47"/>
      <c r="B37" s="20" t="s">
        <v>30</v>
      </c>
      <c r="C37" s="37" t="s">
        <v>31</v>
      </c>
      <c r="D37" s="48" t="s">
        <v>28</v>
      </c>
      <c r="E37" s="24"/>
      <c r="F37" s="24"/>
      <c r="G37" s="47"/>
      <c r="H37" s="20" t="s">
        <v>30</v>
      </c>
      <c r="I37" s="37" t="s">
        <v>31</v>
      </c>
      <c r="J37" s="48" t="s">
        <v>28</v>
      </c>
    </row>
    <row r="38" spans="1:10" x14ac:dyDescent="0.25">
      <c r="A38" s="49">
        <v>1</v>
      </c>
      <c r="B38" s="3" t="s">
        <v>52</v>
      </c>
      <c r="C38" s="87">
        <v>2</v>
      </c>
      <c r="D38" s="50" t="s">
        <v>34</v>
      </c>
      <c r="E38" s="24"/>
      <c r="F38" s="24"/>
      <c r="G38" s="49">
        <v>1</v>
      </c>
      <c r="H38" s="3" t="s">
        <v>81</v>
      </c>
      <c r="I38" s="87">
        <v>1000</v>
      </c>
      <c r="J38" s="50" t="s">
        <v>82</v>
      </c>
    </row>
    <row r="39" spans="1:10" x14ac:dyDescent="0.25">
      <c r="A39" s="49">
        <v>2</v>
      </c>
      <c r="B39" s="3" t="s">
        <v>59</v>
      </c>
      <c r="C39" s="87">
        <v>2</v>
      </c>
      <c r="D39" s="50"/>
      <c r="E39" s="24"/>
      <c r="F39" s="24"/>
      <c r="G39" s="49">
        <v>2</v>
      </c>
      <c r="H39" s="3" t="s">
        <v>83</v>
      </c>
      <c r="I39" s="87">
        <v>150</v>
      </c>
      <c r="J39" s="50" t="s">
        <v>37</v>
      </c>
    </row>
    <row r="40" spans="1:10" ht="15.75" thickBot="1" x14ac:dyDescent="0.3">
      <c r="A40" s="49">
        <v>3</v>
      </c>
      <c r="B40" s="3" t="s">
        <v>0</v>
      </c>
      <c r="C40" s="87">
        <v>7</v>
      </c>
      <c r="D40" s="50" t="s">
        <v>32</v>
      </c>
      <c r="E40" s="24"/>
      <c r="F40" s="24"/>
      <c r="G40" s="49">
        <v>3</v>
      </c>
      <c r="H40" s="3" t="s">
        <v>84</v>
      </c>
      <c r="I40" s="129">
        <v>50</v>
      </c>
      <c r="J40" s="50" t="s">
        <v>85</v>
      </c>
    </row>
    <row r="41" spans="1:10" ht="15.75" thickBot="1" x14ac:dyDescent="0.3">
      <c r="A41" s="51">
        <v>4</v>
      </c>
      <c r="B41" s="6" t="s">
        <v>74</v>
      </c>
      <c r="C41" s="88">
        <v>40</v>
      </c>
      <c r="D41" s="52" t="s">
        <v>75</v>
      </c>
      <c r="E41" s="24"/>
      <c r="F41" s="24"/>
      <c r="G41" s="98"/>
      <c r="H41" s="99"/>
      <c r="I41" s="106"/>
      <c r="J41" s="111"/>
    </row>
    <row r="42" spans="1:10" ht="21.75" thickBot="1" x14ac:dyDescent="0.4">
      <c r="A42" s="98"/>
      <c r="B42" s="99"/>
      <c r="C42" s="105">
        <f>((10000/(C38*C39))*60/(C40*1000))</f>
        <v>21.428571428571427</v>
      </c>
      <c r="D42" s="95"/>
      <c r="E42" s="24"/>
      <c r="F42" s="24"/>
      <c r="H42" s="122" t="s">
        <v>95</v>
      </c>
      <c r="I42" s="117">
        <f>I38/I39</f>
        <v>6.666666666666667</v>
      </c>
      <c r="J42" s="118" t="s">
        <v>75</v>
      </c>
    </row>
    <row r="43" spans="1:10" ht="24" thickBot="1" x14ac:dyDescent="0.4">
      <c r="B43" s="97" t="s">
        <v>73</v>
      </c>
      <c r="C43" s="103">
        <f>TIME(0,C42,0)</f>
        <v>1.4583333333333332E-2</v>
      </c>
      <c r="D43" s="96" t="s">
        <v>78</v>
      </c>
      <c r="E43" s="24"/>
      <c r="F43" s="24"/>
      <c r="H43" s="122" t="s">
        <v>96</v>
      </c>
      <c r="I43" s="117">
        <f>-I38/(I39*(I40*10^-2)-I39)</f>
        <v>13.333333333333334</v>
      </c>
      <c r="J43" s="118" t="s">
        <v>75</v>
      </c>
    </row>
    <row r="44" spans="1:10" ht="21.75" thickBot="1" x14ac:dyDescent="0.4">
      <c r="B44" s="101" t="s">
        <v>76</v>
      </c>
      <c r="C44" s="128">
        <f>((C43*C41)*0.03)+(C43*C41)</f>
        <v>0.60083333333333322</v>
      </c>
      <c r="D44" s="100" t="s">
        <v>79</v>
      </c>
      <c r="E44" s="24"/>
      <c r="F44" s="24"/>
      <c r="H44" s="101"/>
      <c r="I44" s="112"/>
      <c r="J44" s="113"/>
    </row>
    <row r="45" spans="1:10" x14ac:dyDescent="0.25">
      <c r="B45" s="102" t="s">
        <v>77</v>
      </c>
      <c r="E45" s="24"/>
      <c r="G45" s="114">
        <v>4</v>
      </c>
      <c r="H45" s="5" t="s">
        <v>74</v>
      </c>
      <c r="I45" s="115">
        <v>40</v>
      </c>
      <c r="J45" s="116" t="s">
        <v>75</v>
      </c>
    </row>
    <row r="46" spans="1:10" ht="17.25" customHeight="1" thickBot="1" x14ac:dyDescent="0.3">
      <c r="E46" s="24"/>
      <c r="G46" s="107">
        <v>5</v>
      </c>
      <c r="H46" s="108" t="s">
        <v>86</v>
      </c>
      <c r="I46" s="109">
        <v>40</v>
      </c>
      <c r="J46" s="110" t="s">
        <v>87</v>
      </c>
    </row>
    <row r="47" spans="1:10" ht="15.75" thickBot="1" x14ac:dyDescent="0.3">
      <c r="E47" s="24"/>
    </row>
    <row r="48" spans="1:10" ht="42.75" thickBot="1" x14ac:dyDescent="0.4">
      <c r="E48" s="24"/>
      <c r="H48" s="123" t="s">
        <v>101</v>
      </c>
      <c r="I48" s="205">
        <f>I45/I42</f>
        <v>6</v>
      </c>
      <c r="J48" s="206"/>
    </row>
    <row r="49" spans="3:10" ht="42.75" thickBot="1" x14ac:dyDescent="0.4">
      <c r="E49" s="24"/>
      <c r="H49" s="123" t="s">
        <v>100</v>
      </c>
      <c r="I49" s="205">
        <f>I45/I43</f>
        <v>3</v>
      </c>
      <c r="J49" s="206"/>
    </row>
    <row r="50" spans="3:10" ht="21.75" thickBot="1" x14ac:dyDescent="0.4">
      <c r="C50" s="24"/>
      <c r="D50" s="24"/>
      <c r="E50" s="24"/>
      <c r="H50" s="122" t="s">
        <v>98</v>
      </c>
      <c r="I50" s="125">
        <f>I45*I46</f>
        <v>1600</v>
      </c>
      <c r="J50" s="118" t="s">
        <v>88</v>
      </c>
    </row>
    <row r="51" spans="3:10" ht="21.75" thickBot="1" x14ac:dyDescent="0.4">
      <c r="C51" s="24"/>
      <c r="D51" s="24"/>
      <c r="H51" s="122" t="s">
        <v>99</v>
      </c>
      <c r="I51" s="126">
        <f>I50-(I50*(I40*10^-2))</f>
        <v>800</v>
      </c>
      <c r="J51" s="124" t="s">
        <v>88</v>
      </c>
    </row>
    <row r="52" spans="3:10" ht="15.75" thickBot="1" x14ac:dyDescent="0.3"/>
    <row r="53" spans="3:10" ht="24" thickBot="1" x14ac:dyDescent="0.4">
      <c r="H53" s="119" t="s">
        <v>97</v>
      </c>
      <c r="I53" s="127">
        <f>I50-I51</f>
        <v>800</v>
      </c>
      <c r="J53" s="121" t="s">
        <v>88</v>
      </c>
    </row>
    <row r="54" spans="3:10" ht="15.75" thickBot="1" x14ac:dyDescent="0.3"/>
    <row r="55" spans="3:10" x14ac:dyDescent="0.25">
      <c r="G55" s="114">
        <v>6</v>
      </c>
      <c r="H55" s="5" t="s">
        <v>89</v>
      </c>
      <c r="I55" s="115">
        <v>12</v>
      </c>
      <c r="J55" s="116"/>
    </row>
    <row r="56" spans="3:10" ht="15.75" thickBot="1" x14ac:dyDescent="0.3"/>
    <row r="57" spans="3:10" ht="24" thickBot="1" x14ac:dyDescent="0.4">
      <c r="H57" s="119" t="s">
        <v>90</v>
      </c>
      <c r="I57" s="127">
        <f>I53*I55</f>
        <v>9600</v>
      </c>
      <c r="J57" s="121" t="s">
        <v>88</v>
      </c>
    </row>
    <row r="58" spans="3:10" ht="15.75" thickBot="1" x14ac:dyDescent="0.3"/>
    <row r="59" spans="3:10" x14ac:dyDescent="0.25">
      <c r="G59" s="114">
        <v>7</v>
      </c>
      <c r="H59" s="5" t="s">
        <v>91</v>
      </c>
      <c r="I59" s="115">
        <v>30950</v>
      </c>
      <c r="J59" s="116" t="s">
        <v>88</v>
      </c>
    </row>
    <row r="60" spans="3:10" ht="15.75" thickBot="1" x14ac:dyDescent="0.3"/>
    <row r="61" spans="3:10" ht="24" thickBot="1" x14ac:dyDescent="0.4">
      <c r="H61" s="119" t="s">
        <v>92</v>
      </c>
      <c r="I61" s="120">
        <f>I59/I57</f>
        <v>3.2239583333333335</v>
      </c>
      <c r="J61" s="121" t="s">
        <v>93</v>
      </c>
    </row>
  </sheetData>
  <sheetProtection algorithmName="SHA-512" hashValue="h9+uiuHqfT3z/8prNc5/EZ3dPaq3tZOImd6lWAtB4C2NSugiE8JoR58CuZ4++0dIkEMbi/pYENN7krhIIMEG2Q==" saltValue="zZ02yu/+9KgCZ6bUFfDuQw==" spinCount="100000" sheet="1" objects="1" scenarios="1" selectLockedCells="1"/>
  <mergeCells count="9">
    <mergeCell ref="A1:J1"/>
    <mergeCell ref="A35:D36"/>
    <mergeCell ref="G35:J36"/>
    <mergeCell ref="I48:J48"/>
    <mergeCell ref="I49:J49"/>
    <mergeCell ref="A15:D16"/>
    <mergeCell ref="A3:D4"/>
    <mergeCell ref="G3:J4"/>
    <mergeCell ref="G16:J17"/>
  </mergeCells>
  <pageMargins left="0.7" right="0.7" top="0.75" bottom="0.75" header="0.3" footer="0.3"/>
  <pageSetup paperSize="9" scale="65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  <pageSetUpPr fitToPage="1"/>
  </sheetPr>
  <dimension ref="B2:N55"/>
  <sheetViews>
    <sheetView showGridLines="0" zoomScaleNormal="100" zoomScalePageLayoutView="55" workbookViewId="0">
      <selection activeCell="C5" sqref="C5"/>
    </sheetView>
  </sheetViews>
  <sheetFormatPr baseColWidth="10" defaultColWidth="11.42578125" defaultRowHeight="15" x14ac:dyDescent="0.25"/>
  <cols>
    <col min="1" max="1" width="11.42578125" style="54" customWidth="1"/>
    <col min="2" max="2" width="7.7109375" style="54" customWidth="1"/>
    <col min="3" max="3" width="11.42578125" style="54"/>
    <col min="4" max="4" width="15.7109375" style="54" customWidth="1"/>
    <col min="5" max="5" width="14.42578125" style="54" customWidth="1"/>
    <col min="6" max="16384" width="11.42578125" style="54"/>
  </cols>
  <sheetData>
    <row r="2" spans="2:14" ht="22.5" x14ac:dyDescent="0.35">
      <c r="C2" s="231" t="s">
        <v>143</v>
      </c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2:14" ht="26.25" x14ac:dyDescent="0.4"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2:14" ht="45" x14ac:dyDescent="0.25">
      <c r="B4" s="56"/>
      <c r="C4" s="57" t="s">
        <v>7</v>
      </c>
      <c r="D4" s="57" t="s">
        <v>8</v>
      </c>
      <c r="E4" s="57" t="s">
        <v>59</v>
      </c>
    </row>
    <row r="5" spans="2:14" ht="28.5" x14ac:dyDescent="0.25">
      <c r="B5" s="58" t="s">
        <v>9</v>
      </c>
      <c r="C5" s="53">
        <v>1.5</v>
      </c>
      <c r="D5" s="53">
        <v>8</v>
      </c>
      <c r="E5" s="53">
        <v>4</v>
      </c>
    </row>
    <row r="8" spans="2:14" ht="15" customHeight="1" x14ac:dyDescent="0.25">
      <c r="C8" s="232" t="s">
        <v>25</v>
      </c>
      <c r="D8" s="234" t="s">
        <v>1</v>
      </c>
      <c r="E8" s="232" t="s">
        <v>4</v>
      </c>
      <c r="F8" s="239" t="s">
        <v>5</v>
      </c>
      <c r="G8" s="236" t="s">
        <v>6</v>
      </c>
      <c r="H8" s="237"/>
      <c r="I8" s="237"/>
      <c r="J8" s="237"/>
      <c r="K8" s="237"/>
      <c r="L8" s="237"/>
      <c r="M8" s="238"/>
      <c r="N8" s="59"/>
    </row>
    <row r="9" spans="2:14" ht="45" customHeight="1" thickBot="1" x14ac:dyDescent="0.3">
      <c r="C9" s="233"/>
      <c r="D9" s="232"/>
      <c r="E9" s="233"/>
      <c r="F9" s="240"/>
      <c r="G9" s="156">
        <v>3</v>
      </c>
      <c r="H9" s="61">
        <v>4</v>
      </c>
      <c r="I9" s="61">
        <v>5</v>
      </c>
      <c r="J9" s="61">
        <v>6</v>
      </c>
      <c r="K9" s="61">
        <v>7</v>
      </c>
      <c r="L9" s="61">
        <v>8</v>
      </c>
      <c r="M9" s="61">
        <v>10</v>
      </c>
    </row>
    <row r="10" spans="2:14" x14ac:dyDescent="0.25">
      <c r="C10" s="251" t="s">
        <v>144</v>
      </c>
      <c r="D10" s="62">
        <v>1</v>
      </c>
      <c r="E10" s="180" t="s">
        <v>47</v>
      </c>
      <c r="F10" s="65">
        <v>0.34</v>
      </c>
      <c r="G10" s="72">
        <f t="shared" ref="G10:G51" si="0">(F10*60000)/($G$9*(($C$5*10^2)/($D$5/$E$5)))</f>
        <v>90.666666666666671</v>
      </c>
      <c r="H10" s="149">
        <f t="shared" ref="H10:H51" si="1">(F10*60000)/($H$9*(($C$5*10^2)/($D$5/$E$5)))</f>
        <v>68</v>
      </c>
      <c r="I10" s="73">
        <f t="shared" ref="I10:I51" si="2">(F10*60000)/($I$9*(($C$5*10^2)/($D$5/$E$5)))</f>
        <v>54.4</v>
      </c>
      <c r="J10" s="73">
        <f t="shared" ref="J10:J51" si="3">(F10*60000)/($J$9*(($C$5*10^2)/($D$5/$E$5)))</f>
        <v>45.333333333333336</v>
      </c>
      <c r="K10" s="73">
        <f t="shared" ref="K10:K51" si="4">(F10*60000)/($K$9*(($C$5*10^2)/($D$5/$E$5)))</f>
        <v>38.857142857142854</v>
      </c>
      <c r="L10" s="73">
        <f t="shared" ref="L10:L51" si="5">(F10*60000)/($L$9*(($C$5*10^2)/($D$5/$E$5)))</f>
        <v>34</v>
      </c>
      <c r="M10" s="73">
        <f t="shared" ref="M10:M51" si="6">(F10*60000)/($M$9*(($C$5*10^2)/($D$5/$E$5)))</f>
        <v>27.2</v>
      </c>
    </row>
    <row r="11" spans="2:14" x14ac:dyDescent="0.25">
      <c r="C11" s="252"/>
      <c r="D11" s="69">
        <v>1.5</v>
      </c>
      <c r="E11" s="183" t="s">
        <v>24</v>
      </c>
      <c r="F11" s="71">
        <v>0.42</v>
      </c>
      <c r="G11" s="72">
        <f t="shared" si="0"/>
        <v>112</v>
      </c>
      <c r="H11" s="149">
        <f t="shared" si="1"/>
        <v>84</v>
      </c>
      <c r="I11" s="73">
        <f t="shared" si="2"/>
        <v>67.2</v>
      </c>
      <c r="J11" s="73">
        <f t="shared" si="3"/>
        <v>56</v>
      </c>
      <c r="K11" s="73">
        <f t="shared" si="4"/>
        <v>48</v>
      </c>
      <c r="L11" s="73">
        <f t="shared" si="5"/>
        <v>42</v>
      </c>
      <c r="M11" s="73">
        <f t="shared" si="6"/>
        <v>33.6</v>
      </c>
    </row>
    <row r="12" spans="2:14" x14ac:dyDescent="0.25">
      <c r="C12" s="252"/>
      <c r="D12" s="69">
        <v>2</v>
      </c>
      <c r="E12" s="185" t="s">
        <v>23</v>
      </c>
      <c r="F12" s="71">
        <v>0.48</v>
      </c>
      <c r="G12" s="72">
        <f t="shared" si="0"/>
        <v>128</v>
      </c>
      <c r="H12" s="149">
        <f t="shared" si="1"/>
        <v>96</v>
      </c>
      <c r="I12" s="73">
        <f t="shared" si="2"/>
        <v>76.8</v>
      </c>
      <c r="J12" s="73">
        <f t="shared" si="3"/>
        <v>64</v>
      </c>
      <c r="K12" s="73">
        <f t="shared" si="4"/>
        <v>54.857142857142854</v>
      </c>
      <c r="L12" s="73">
        <f t="shared" si="5"/>
        <v>48</v>
      </c>
      <c r="M12" s="73">
        <f t="shared" si="6"/>
        <v>38.4</v>
      </c>
    </row>
    <row r="13" spans="2:14" x14ac:dyDescent="0.25">
      <c r="C13" s="252"/>
      <c r="D13" s="69">
        <v>2.5</v>
      </c>
      <c r="E13" s="185" t="s">
        <v>23</v>
      </c>
      <c r="F13" s="71">
        <v>0.54</v>
      </c>
      <c r="G13" s="72">
        <f t="shared" si="0"/>
        <v>144.00000000000003</v>
      </c>
      <c r="H13" s="149">
        <f t="shared" si="1"/>
        <v>108.00000000000001</v>
      </c>
      <c r="I13" s="73">
        <f t="shared" si="2"/>
        <v>86.4</v>
      </c>
      <c r="J13" s="73">
        <f t="shared" si="3"/>
        <v>72.000000000000014</v>
      </c>
      <c r="K13" s="73">
        <f t="shared" si="4"/>
        <v>61.714285714285722</v>
      </c>
      <c r="L13" s="73">
        <f t="shared" si="5"/>
        <v>54.000000000000007</v>
      </c>
      <c r="M13" s="73">
        <f t="shared" si="6"/>
        <v>43.2</v>
      </c>
    </row>
    <row r="14" spans="2:14" x14ac:dyDescent="0.25">
      <c r="C14" s="252"/>
      <c r="D14" s="69">
        <v>3</v>
      </c>
      <c r="E14" s="78" t="s">
        <v>19</v>
      </c>
      <c r="F14" s="71">
        <v>0.59</v>
      </c>
      <c r="G14" s="72">
        <f t="shared" si="0"/>
        <v>157.33333333333334</v>
      </c>
      <c r="H14" s="149">
        <f t="shared" si="1"/>
        <v>118</v>
      </c>
      <c r="I14" s="73">
        <f t="shared" si="2"/>
        <v>94.4</v>
      </c>
      <c r="J14" s="73">
        <f t="shared" si="3"/>
        <v>78.666666666666671</v>
      </c>
      <c r="K14" s="73">
        <f t="shared" si="4"/>
        <v>67.428571428571431</v>
      </c>
      <c r="L14" s="73">
        <f t="shared" si="5"/>
        <v>59</v>
      </c>
      <c r="M14" s="73">
        <f t="shared" si="6"/>
        <v>47.2</v>
      </c>
    </row>
    <row r="15" spans="2:14" ht="15.75" thickBot="1" x14ac:dyDescent="0.3">
      <c r="C15" s="253"/>
      <c r="D15" s="75">
        <v>4</v>
      </c>
      <c r="E15" s="187" t="s">
        <v>19</v>
      </c>
      <c r="F15" s="77">
        <v>0.68</v>
      </c>
      <c r="G15" s="72">
        <f t="shared" si="0"/>
        <v>181.33333333333334</v>
      </c>
      <c r="H15" s="149">
        <f t="shared" si="1"/>
        <v>136</v>
      </c>
      <c r="I15" s="73">
        <f t="shared" si="2"/>
        <v>108.8</v>
      </c>
      <c r="J15" s="73">
        <f t="shared" si="3"/>
        <v>90.666666666666671</v>
      </c>
      <c r="K15" s="73">
        <f t="shared" si="4"/>
        <v>77.714285714285708</v>
      </c>
      <c r="L15" s="73">
        <f t="shared" si="5"/>
        <v>68</v>
      </c>
      <c r="M15" s="73">
        <f t="shared" si="6"/>
        <v>54.4</v>
      </c>
    </row>
    <row r="16" spans="2:14" x14ac:dyDescent="0.25">
      <c r="C16" s="254" t="s">
        <v>145</v>
      </c>
      <c r="D16" s="62">
        <v>1</v>
      </c>
      <c r="E16" s="181" t="s">
        <v>47</v>
      </c>
      <c r="F16" s="65">
        <v>0.46</v>
      </c>
      <c r="G16" s="72">
        <f t="shared" si="0"/>
        <v>122.66666666666667</v>
      </c>
      <c r="H16" s="149">
        <f t="shared" si="1"/>
        <v>92</v>
      </c>
      <c r="I16" s="73">
        <f t="shared" si="2"/>
        <v>73.599999999999994</v>
      </c>
      <c r="J16" s="73">
        <f t="shared" si="3"/>
        <v>61.333333333333336</v>
      </c>
      <c r="K16" s="73">
        <f t="shared" si="4"/>
        <v>52.571428571428569</v>
      </c>
      <c r="L16" s="73">
        <f t="shared" si="5"/>
        <v>46</v>
      </c>
      <c r="M16" s="73">
        <f t="shared" si="6"/>
        <v>36.799999999999997</v>
      </c>
    </row>
    <row r="17" spans="3:13" x14ac:dyDescent="0.25">
      <c r="C17" s="255"/>
      <c r="D17" s="69">
        <v>1.5</v>
      </c>
      <c r="E17" s="183" t="s">
        <v>24</v>
      </c>
      <c r="F17" s="71">
        <v>0.56000000000000005</v>
      </c>
      <c r="G17" s="72">
        <f t="shared" si="0"/>
        <v>149.33333333333334</v>
      </c>
      <c r="H17" s="149">
        <f t="shared" si="1"/>
        <v>112</v>
      </c>
      <c r="I17" s="73">
        <f t="shared" si="2"/>
        <v>89.6</v>
      </c>
      <c r="J17" s="73">
        <f t="shared" si="3"/>
        <v>74.666666666666671</v>
      </c>
      <c r="K17" s="73">
        <f t="shared" si="4"/>
        <v>64</v>
      </c>
      <c r="L17" s="73">
        <f t="shared" si="5"/>
        <v>56</v>
      </c>
      <c r="M17" s="73">
        <f t="shared" si="6"/>
        <v>44.8</v>
      </c>
    </row>
    <row r="18" spans="3:13" x14ac:dyDescent="0.25">
      <c r="C18" s="255"/>
      <c r="D18" s="69">
        <v>2</v>
      </c>
      <c r="E18" s="185" t="s">
        <v>23</v>
      </c>
      <c r="F18" s="71">
        <v>0.65</v>
      </c>
      <c r="G18" s="72">
        <f t="shared" si="0"/>
        <v>173.33333333333334</v>
      </c>
      <c r="H18" s="149">
        <f t="shared" si="1"/>
        <v>130</v>
      </c>
      <c r="I18" s="73">
        <f t="shared" si="2"/>
        <v>104</v>
      </c>
      <c r="J18" s="73">
        <f t="shared" si="3"/>
        <v>86.666666666666671</v>
      </c>
      <c r="K18" s="73">
        <f t="shared" si="4"/>
        <v>74.285714285714292</v>
      </c>
      <c r="L18" s="73">
        <f t="shared" si="5"/>
        <v>65</v>
      </c>
      <c r="M18" s="73">
        <f t="shared" si="6"/>
        <v>52</v>
      </c>
    </row>
    <row r="19" spans="3:13" x14ac:dyDescent="0.25">
      <c r="C19" s="255"/>
      <c r="D19" s="69">
        <v>2.5</v>
      </c>
      <c r="E19" s="185" t="s">
        <v>23</v>
      </c>
      <c r="F19" s="71">
        <v>0.72</v>
      </c>
      <c r="G19" s="72">
        <f t="shared" si="0"/>
        <v>192</v>
      </c>
      <c r="H19" s="149">
        <f t="shared" si="1"/>
        <v>144</v>
      </c>
      <c r="I19" s="73">
        <f t="shared" si="2"/>
        <v>115.2</v>
      </c>
      <c r="J19" s="73">
        <f t="shared" si="3"/>
        <v>96</v>
      </c>
      <c r="K19" s="73">
        <f t="shared" si="4"/>
        <v>82.285714285714292</v>
      </c>
      <c r="L19" s="73">
        <f t="shared" si="5"/>
        <v>72</v>
      </c>
      <c r="M19" s="73">
        <f t="shared" si="6"/>
        <v>57.6</v>
      </c>
    </row>
    <row r="20" spans="3:13" x14ac:dyDescent="0.25">
      <c r="C20" s="255"/>
      <c r="D20" s="69">
        <v>3</v>
      </c>
      <c r="E20" s="185" t="s">
        <v>23</v>
      </c>
      <c r="F20" s="71">
        <v>0.79</v>
      </c>
      <c r="G20" s="72">
        <f t="shared" si="0"/>
        <v>210.66666666666666</v>
      </c>
      <c r="H20" s="149">
        <f t="shared" si="1"/>
        <v>158</v>
      </c>
      <c r="I20" s="73">
        <f t="shared" si="2"/>
        <v>126.4</v>
      </c>
      <c r="J20" s="73">
        <f t="shared" si="3"/>
        <v>105.33333333333333</v>
      </c>
      <c r="K20" s="73">
        <f t="shared" si="4"/>
        <v>90.285714285714292</v>
      </c>
      <c r="L20" s="73">
        <f t="shared" si="5"/>
        <v>79</v>
      </c>
      <c r="M20" s="73">
        <f t="shared" si="6"/>
        <v>63.2</v>
      </c>
    </row>
    <row r="21" spans="3:13" ht="15.75" thickBot="1" x14ac:dyDescent="0.3">
      <c r="C21" s="256"/>
      <c r="D21" s="75">
        <v>4</v>
      </c>
      <c r="E21" s="81" t="s">
        <v>19</v>
      </c>
      <c r="F21" s="77">
        <v>0.91</v>
      </c>
      <c r="G21" s="72">
        <f t="shared" si="0"/>
        <v>242.66666666666666</v>
      </c>
      <c r="H21" s="149">
        <f t="shared" si="1"/>
        <v>182</v>
      </c>
      <c r="I21" s="73">
        <f t="shared" si="2"/>
        <v>145.6</v>
      </c>
      <c r="J21" s="73">
        <f t="shared" si="3"/>
        <v>121.33333333333333</v>
      </c>
      <c r="K21" s="73">
        <f t="shared" si="4"/>
        <v>104</v>
      </c>
      <c r="L21" s="73">
        <f t="shared" si="5"/>
        <v>91</v>
      </c>
      <c r="M21" s="73">
        <f t="shared" si="6"/>
        <v>72.8</v>
      </c>
    </row>
    <row r="22" spans="3:13" x14ac:dyDescent="0.25">
      <c r="C22" s="257" t="s">
        <v>146</v>
      </c>
      <c r="D22" s="62">
        <v>1</v>
      </c>
      <c r="E22" s="181" t="s">
        <v>47</v>
      </c>
      <c r="F22" s="65">
        <v>0.56999999999999995</v>
      </c>
      <c r="G22" s="72">
        <f t="shared" si="0"/>
        <v>152</v>
      </c>
      <c r="H22" s="149">
        <f t="shared" si="1"/>
        <v>114</v>
      </c>
      <c r="I22" s="73">
        <f t="shared" si="2"/>
        <v>91.2</v>
      </c>
      <c r="J22" s="73">
        <f t="shared" si="3"/>
        <v>76</v>
      </c>
      <c r="K22" s="73">
        <f t="shared" si="4"/>
        <v>65.142857142857139</v>
      </c>
      <c r="L22" s="73">
        <f t="shared" si="5"/>
        <v>57</v>
      </c>
      <c r="M22" s="73">
        <f t="shared" si="6"/>
        <v>45.6</v>
      </c>
    </row>
    <row r="23" spans="3:13" x14ac:dyDescent="0.25">
      <c r="C23" s="258"/>
      <c r="D23" s="69">
        <v>1.5</v>
      </c>
      <c r="E23" s="182" t="s">
        <v>47</v>
      </c>
      <c r="F23" s="71">
        <v>0.7</v>
      </c>
      <c r="G23" s="72">
        <f t="shared" si="0"/>
        <v>186.66666666666666</v>
      </c>
      <c r="H23" s="149">
        <f t="shared" si="1"/>
        <v>140</v>
      </c>
      <c r="I23" s="73">
        <f t="shared" si="2"/>
        <v>112</v>
      </c>
      <c r="J23" s="73">
        <f t="shared" si="3"/>
        <v>93.333333333333329</v>
      </c>
      <c r="K23" s="73">
        <f t="shared" si="4"/>
        <v>80</v>
      </c>
      <c r="L23" s="73">
        <f t="shared" si="5"/>
        <v>70</v>
      </c>
      <c r="M23" s="73">
        <f t="shared" si="6"/>
        <v>56</v>
      </c>
    </row>
    <row r="24" spans="3:13" x14ac:dyDescent="0.25">
      <c r="C24" s="258"/>
      <c r="D24" s="69">
        <v>2</v>
      </c>
      <c r="E24" s="183" t="s">
        <v>24</v>
      </c>
      <c r="F24" s="71">
        <v>0.81</v>
      </c>
      <c r="G24" s="72">
        <f t="shared" si="0"/>
        <v>216</v>
      </c>
      <c r="H24" s="149">
        <f t="shared" si="1"/>
        <v>162</v>
      </c>
      <c r="I24" s="73">
        <f t="shared" si="2"/>
        <v>129.6</v>
      </c>
      <c r="J24" s="73">
        <f t="shared" si="3"/>
        <v>108</v>
      </c>
      <c r="K24" s="73">
        <f t="shared" si="4"/>
        <v>92.571428571428569</v>
      </c>
      <c r="L24" s="73">
        <f t="shared" si="5"/>
        <v>81</v>
      </c>
      <c r="M24" s="73">
        <f t="shared" si="6"/>
        <v>64.8</v>
      </c>
    </row>
    <row r="25" spans="3:13" x14ac:dyDescent="0.25">
      <c r="C25" s="258"/>
      <c r="D25" s="69">
        <v>2.5</v>
      </c>
      <c r="E25" s="185" t="s">
        <v>23</v>
      </c>
      <c r="F25" s="71">
        <v>0.9</v>
      </c>
      <c r="G25" s="72">
        <f t="shared" si="0"/>
        <v>240</v>
      </c>
      <c r="H25" s="149">
        <f t="shared" si="1"/>
        <v>180</v>
      </c>
      <c r="I25" s="73">
        <f t="shared" si="2"/>
        <v>144</v>
      </c>
      <c r="J25" s="73">
        <f t="shared" si="3"/>
        <v>120</v>
      </c>
      <c r="K25" s="73">
        <f t="shared" si="4"/>
        <v>102.85714285714286</v>
      </c>
      <c r="L25" s="73">
        <f t="shared" si="5"/>
        <v>90</v>
      </c>
      <c r="M25" s="73">
        <f t="shared" si="6"/>
        <v>72</v>
      </c>
    </row>
    <row r="26" spans="3:13" x14ac:dyDescent="0.25">
      <c r="C26" s="258"/>
      <c r="D26" s="69">
        <v>3</v>
      </c>
      <c r="E26" s="185" t="s">
        <v>23</v>
      </c>
      <c r="F26" s="71">
        <v>0.99</v>
      </c>
      <c r="G26" s="72">
        <f t="shared" si="0"/>
        <v>264</v>
      </c>
      <c r="H26" s="149">
        <f t="shared" si="1"/>
        <v>198</v>
      </c>
      <c r="I26" s="73">
        <f t="shared" si="2"/>
        <v>158.4</v>
      </c>
      <c r="J26" s="73">
        <f t="shared" si="3"/>
        <v>132</v>
      </c>
      <c r="K26" s="73">
        <f t="shared" si="4"/>
        <v>113.14285714285714</v>
      </c>
      <c r="L26" s="73">
        <f t="shared" si="5"/>
        <v>99</v>
      </c>
      <c r="M26" s="73">
        <f t="shared" si="6"/>
        <v>79.2</v>
      </c>
    </row>
    <row r="27" spans="3:13" ht="15.75" thickBot="1" x14ac:dyDescent="0.3">
      <c r="C27" s="259"/>
      <c r="D27" s="75">
        <v>4</v>
      </c>
      <c r="E27" s="186" t="s">
        <v>23</v>
      </c>
      <c r="F27" s="77">
        <v>1.1399999999999999</v>
      </c>
      <c r="G27" s="72">
        <f t="shared" si="0"/>
        <v>304</v>
      </c>
      <c r="H27" s="149">
        <f t="shared" si="1"/>
        <v>228</v>
      </c>
      <c r="I27" s="73">
        <f t="shared" si="2"/>
        <v>182.4</v>
      </c>
      <c r="J27" s="73">
        <f t="shared" si="3"/>
        <v>152</v>
      </c>
      <c r="K27" s="73">
        <f t="shared" si="4"/>
        <v>130.28571428571428</v>
      </c>
      <c r="L27" s="73">
        <f t="shared" si="5"/>
        <v>114</v>
      </c>
      <c r="M27" s="73">
        <f t="shared" si="6"/>
        <v>91.2</v>
      </c>
    </row>
    <row r="28" spans="3:13" x14ac:dyDescent="0.25">
      <c r="C28" s="260" t="s">
        <v>147</v>
      </c>
      <c r="D28" s="62">
        <v>1</v>
      </c>
      <c r="E28" s="181" t="s">
        <v>47</v>
      </c>
      <c r="F28" s="65">
        <v>0.68</v>
      </c>
      <c r="G28" s="72">
        <f t="shared" si="0"/>
        <v>181.33333333333334</v>
      </c>
      <c r="H28" s="149">
        <f t="shared" si="1"/>
        <v>136</v>
      </c>
      <c r="I28" s="73">
        <f t="shared" si="2"/>
        <v>108.8</v>
      </c>
      <c r="J28" s="73">
        <f t="shared" si="3"/>
        <v>90.666666666666671</v>
      </c>
      <c r="K28" s="73">
        <f t="shared" si="4"/>
        <v>77.714285714285708</v>
      </c>
      <c r="L28" s="73">
        <f t="shared" si="5"/>
        <v>68</v>
      </c>
      <c r="M28" s="73">
        <f t="shared" si="6"/>
        <v>54.4</v>
      </c>
    </row>
    <row r="29" spans="3:13" x14ac:dyDescent="0.25">
      <c r="C29" s="261"/>
      <c r="D29" s="69">
        <v>1.5</v>
      </c>
      <c r="E29" s="182" t="s">
        <v>47</v>
      </c>
      <c r="F29" s="71">
        <v>0.83</v>
      </c>
      <c r="G29" s="72">
        <f t="shared" si="0"/>
        <v>221.33333333333334</v>
      </c>
      <c r="H29" s="149">
        <f t="shared" si="1"/>
        <v>166</v>
      </c>
      <c r="I29" s="73">
        <f t="shared" si="2"/>
        <v>132.80000000000001</v>
      </c>
      <c r="J29" s="73">
        <f t="shared" si="3"/>
        <v>110.66666666666667</v>
      </c>
      <c r="K29" s="73">
        <f t="shared" si="4"/>
        <v>94.857142857142861</v>
      </c>
      <c r="L29" s="73">
        <f t="shared" si="5"/>
        <v>83</v>
      </c>
      <c r="M29" s="73">
        <f t="shared" si="6"/>
        <v>66.400000000000006</v>
      </c>
    </row>
    <row r="30" spans="3:13" x14ac:dyDescent="0.25">
      <c r="C30" s="261"/>
      <c r="D30" s="69">
        <v>2</v>
      </c>
      <c r="E30" s="183" t="s">
        <v>24</v>
      </c>
      <c r="F30" s="71">
        <v>0.96</v>
      </c>
      <c r="G30" s="72">
        <f t="shared" si="0"/>
        <v>256</v>
      </c>
      <c r="H30" s="149">
        <f t="shared" si="1"/>
        <v>192</v>
      </c>
      <c r="I30" s="73">
        <f t="shared" si="2"/>
        <v>153.6</v>
      </c>
      <c r="J30" s="73">
        <f t="shared" si="3"/>
        <v>128</v>
      </c>
      <c r="K30" s="73">
        <f t="shared" si="4"/>
        <v>109.71428571428571</v>
      </c>
      <c r="L30" s="73">
        <f t="shared" si="5"/>
        <v>96</v>
      </c>
      <c r="M30" s="73">
        <f t="shared" si="6"/>
        <v>76.8</v>
      </c>
    </row>
    <row r="31" spans="3:13" x14ac:dyDescent="0.25">
      <c r="C31" s="261"/>
      <c r="D31" s="69">
        <v>2.5</v>
      </c>
      <c r="E31" s="185" t="s">
        <v>23</v>
      </c>
      <c r="F31" s="71">
        <v>1.08</v>
      </c>
      <c r="G31" s="72">
        <f t="shared" si="0"/>
        <v>288.00000000000006</v>
      </c>
      <c r="H31" s="149">
        <f t="shared" si="1"/>
        <v>216.00000000000003</v>
      </c>
      <c r="I31" s="73">
        <f t="shared" si="2"/>
        <v>172.8</v>
      </c>
      <c r="J31" s="73">
        <f t="shared" si="3"/>
        <v>144.00000000000003</v>
      </c>
      <c r="K31" s="73">
        <f t="shared" si="4"/>
        <v>123.42857142857144</v>
      </c>
      <c r="L31" s="73">
        <f t="shared" si="5"/>
        <v>108.00000000000001</v>
      </c>
      <c r="M31" s="73">
        <f t="shared" si="6"/>
        <v>86.4</v>
      </c>
    </row>
    <row r="32" spans="3:13" x14ac:dyDescent="0.25">
      <c r="C32" s="261"/>
      <c r="D32" s="69">
        <v>3</v>
      </c>
      <c r="E32" s="185" t="s">
        <v>23</v>
      </c>
      <c r="F32" s="71">
        <v>1.18</v>
      </c>
      <c r="G32" s="72">
        <f t="shared" si="0"/>
        <v>314.66666666666669</v>
      </c>
      <c r="H32" s="149">
        <f t="shared" si="1"/>
        <v>236</v>
      </c>
      <c r="I32" s="73">
        <f t="shared" si="2"/>
        <v>188.8</v>
      </c>
      <c r="J32" s="73">
        <f t="shared" si="3"/>
        <v>157.33333333333334</v>
      </c>
      <c r="K32" s="73">
        <f t="shared" si="4"/>
        <v>134.85714285714286</v>
      </c>
      <c r="L32" s="73">
        <f t="shared" si="5"/>
        <v>118</v>
      </c>
      <c r="M32" s="73">
        <f t="shared" si="6"/>
        <v>94.4</v>
      </c>
    </row>
    <row r="33" spans="3:13" ht="15.75" thickBot="1" x14ac:dyDescent="0.3">
      <c r="C33" s="262"/>
      <c r="D33" s="75">
        <v>4</v>
      </c>
      <c r="E33" s="186" t="s">
        <v>23</v>
      </c>
      <c r="F33" s="77">
        <v>1.36</v>
      </c>
      <c r="G33" s="72">
        <f t="shared" si="0"/>
        <v>362.66666666666669</v>
      </c>
      <c r="H33" s="149">
        <f t="shared" si="1"/>
        <v>272</v>
      </c>
      <c r="I33" s="73">
        <f t="shared" si="2"/>
        <v>217.6</v>
      </c>
      <c r="J33" s="73">
        <f t="shared" si="3"/>
        <v>181.33333333333334</v>
      </c>
      <c r="K33" s="73">
        <f t="shared" si="4"/>
        <v>155.42857142857142</v>
      </c>
      <c r="L33" s="73">
        <f t="shared" si="5"/>
        <v>136</v>
      </c>
      <c r="M33" s="73">
        <f t="shared" si="6"/>
        <v>108.8</v>
      </c>
    </row>
    <row r="34" spans="3:13" x14ac:dyDescent="0.25">
      <c r="C34" s="241" t="s">
        <v>148</v>
      </c>
      <c r="D34" s="62">
        <v>1</v>
      </c>
      <c r="E34" s="153" t="s">
        <v>103</v>
      </c>
      <c r="F34" s="65">
        <v>0.91</v>
      </c>
      <c r="G34" s="72">
        <f t="shared" si="0"/>
        <v>242.66666666666666</v>
      </c>
      <c r="H34" s="149">
        <f t="shared" si="1"/>
        <v>182</v>
      </c>
      <c r="I34" s="73">
        <f t="shared" si="2"/>
        <v>145.6</v>
      </c>
      <c r="J34" s="73">
        <f t="shared" si="3"/>
        <v>121.33333333333333</v>
      </c>
      <c r="K34" s="73">
        <f t="shared" si="4"/>
        <v>104</v>
      </c>
      <c r="L34" s="73">
        <f t="shared" si="5"/>
        <v>91</v>
      </c>
      <c r="M34" s="73">
        <f t="shared" si="6"/>
        <v>72.8</v>
      </c>
    </row>
    <row r="35" spans="3:13" x14ac:dyDescent="0.25">
      <c r="C35" s="242"/>
      <c r="D35" s="69">
        <v>1.5</v>
      </c>
      <c r="E35" s="182" t="s">
        <v>47</v>
      </c>
      <c r="F35" s="71">
        <v>1.1200000000000001</v>
      </c>
      <c r="G35" s="72">
        <f t="shared" si="0"/>
        <v>298.66666666666669</v>
      </c>
      <c r="H35" s="149">
        <f t="shared" si="1"/>
        <v>224</v>
      </c>
      <c r="I35" s="73">
        <f t="shared" si="2"/>
        <v>179.2</v>
      </c>
      <c r="J35" s="73">
        <f t="shared" si="3"/>
        <v>149.33333333333334</v>
      </c>
      <c r="K35" s="73">
        <f t="shared" si="4"/>
        <v>128</v>
      </c>
      <c r="L35" s="73">
        <f t="shared" si="5"/>
        <v>112</v>
      </c>
      <c r="M35" s="73">
        <f t="shared" si="6"/>
        <v>89.6</v>
      </c>
    </row>
    <row r="36" spans="3:13" x14ac:dyDescent="0.25">
      <c r="C36" s="242"/>
      <c r="D36" s="69">
        <v>2</v>
      </c>
      <c r="E36" s="183" t="s">
        <v>24</v>
      </c>
      <c r="F36" s="71">
        <v>1.29</v>
      </c>
      <c r="G36" s="72">
        <f t="shared" si="0"/>
        <v>344</v>
      </c>
      <c r="H36" s="149">
        <f t="shared" si="1"/>
        <v>258</v>
      </c>
      <c r="I36" s="73">
        <f t="shared" si="2"/>
        <v>206.4</v>
      </c>
      <c r="J36" s="73">
        <f t="shared" si="3"/>
        <v>172</v>
      </c>
      <c r="K36" s="73">
        <f t="shared" si="4"/>
        <v>147.42857142857142</v>
      </c>
      <c r="L36" s="73">
        <f t="shared" si="5"/>
        <v>129</v>
      </c>
      <c r="M36" s="73">
        <f t="shared" si="6"/>
        <v>103.2</v>
      </c>
    </row>
    <row r="37" spans="3:13" x14ac:dyDescent="0.25">
      <c r="C37" s="242"/>
      <c r="D37" s="69">
        <v>2.5</v>
      </c>
      <c r="E37" s="183" t="s">
        <v>24</v>
      </c>
      <c r="F37" s="71">
        <v>1.44</v>
      </c>
      <c r="G37" s="72">
        <f t="shared" si="0"/>
        <v>384</v>
      </c>
      <c r="H37" s="149">
        <f t="shared" si="1"/>
        <v>288</v>
      </c>
      <c r="I37" s="73">
        <f t="shared" si="2"/>
        <v>230.4</v>
      </c>
      <c r="J37" s="73">
        <f t="shared" si="3"/>
        <v>192</v>
      </c>
      <c r="K37" s="73">
        <f t="shared" si="4"/>
        <v>164.57142857142858</v>
      </c>
      <c r="L37" s="73">
        <f t="shared" si="5"/>
        <v>144</v>
      </c>
      <c r="M37" s="73">
        <f t="shared" si="6"/>
        <v>115.2</v>
      </c>
    </row>
    <row r="38" spans="3:13" x14ac:dyDescent="0.25">
      <c r="C38" s="242"/>
      <c r="D38" s="69">
        <v>3</v>
      </c>
      <c r="E38" s="185" t="s">
        <v>23</v>
      </c>
      <c r="F38" s="71">
        <v>1.58</v>
      </c>
      <c r="G38" s="72">
        <f t="shared" si="0"/>
        <v>421.33333333333331</v>
      </c>
      <c r="H38" s="149">
        <f t="shared" si="1"/>
        <v>316</v>
      </c>
      <c r="I38" s="73">
        <f t="shared" si="2"/>
        <v>252.8</v>
      </c>
      <c r="J38" s="73">
        <f t="shared" si="3"/>
        <v>210.66666666666666</v>
      </c>
      <c r="K38" s="73">
        <f t="shared" si="4"/>
        <v>180.57142857142858</v>
      </c>
      <c r="L38" s="73">
        <f t="shared" si="5"/>
        <v>158</v>
      </c>
      <c r="M38" s="73">
        <f t="shared" si="6"/>
        <v>126.4</v>
      </c>
    </row>
    <row r="39" spans="3:13" ht="15.75" thickBot="1" x14ac:dyDescent="0.3">
      <c r="C39" s="243"/>
      <c r="D39" s="75">
        <v>4</v>
      </c>
      <c r="E39" s="186" t="s">
        <v>23</v>
      </c>
      <c r="F39" s="77">
        <v>1.82</v>
      </c>
      <c r="G39" s="72">
        <f t="shared" si="0"/>
        <v>485.33333333333331</v>
      </c>
      <c r="H39" s="149">
        <f t="shared" si="1"/>
        <v>364</v>
      </c>
      <c r="I39" s="73">
        <f t="shared" si="2"/>
        <v>291.2</v>
      </c>
      <c r="J39" s="73">
        <f t="shared" si="3"/>
        <v>242.66666666666666</v>
      </c>
      <c r="K39" s="73">
        <f t="shared" si="4"/>
        <v>208</v>
      </c>
      <c r="L39" s="73">
        <f t="shared" si="5"/>
        <v>182</v>
      </c>
      <c r="M39" s="73">
        <f t="shared" si="6"/>
        <v>145.6</v>
      </c>
    </row>
    <row r="40" spans="3:13" x14ac:dyDescent="0.25">
      <c r="C40" s="244" t="s">
        <v>149</v>
      </c>
      <c r="D40" s="62">
        <v>1</v>
      </c>
      <c r="E40" s="153" t="s">
        <v>103</v>
      </c>
      <c r="F40" s="65">
        <v>1.1399999999999999</v>
      </c>
      <c r="G40" s="72">
        <f t="shared" si="0"/>
        <v>304</v>
      </c>
      <c r="H40" s="149">
        <f t="shared" si="1"/>
        <v>228</v>
      </c>
      <c r="I40" s="73">
        <f t="shared" si="2"/>
        <v>182.4</v>
      </c>
      <c r="J40" s="73">
        <f t="shared" si="3"/>
        <v>152</v>
      </c>
      <c r="K40" s="73">
        <f t="shared" si="4"/>
        <v>130.28571428571428</v>
      </c>
      <c r="L40" s="73">
        <f t="shared" si="5"/>
        <v>114</v>
      </c>
      <c r="M40" s="73">
        <f t="shared" si="6"/>
        <v>91.2</v>
      </c>
    </row>
    <row r="41" spans="3:13" x14ac:dyDescent="0.25">
      <c r="C41" s="245"/>
      <c r="D41" s="69">
        <v>1.5</v>
      </c>
      <c r="E41" s="182" t="s">
        <v>47</v>
      </c>
      <c r="F41" s="71">
        <v>1.39</v>
      </c>
      <c r="G41" s="72">
        <f t="shared" si="0"/>
        <v>370.66666666666669</v>
      </c>
      <c r="H41" s="149">
        <f t="shared" si="1"/>
        <v>278</v>
      </c>
      <c r="I41" s="73">
        <f t="shared" si="2"/>
        <v>222.4</v>
      </c>
      <c r="J41" s="73">
        <f t="shared" si="3"/>
        <v>185.33333333333334</v>
      </c>
      <c r="K41" s="73">
        <f t="shared" si="4"/>
        <v>158.85714285714286</v>
      </c>
      <c r="L41" s="73">
        <f t="shared" si="5"/>
        <v>139</v>
      </c>
      <c r="M41" s="73">
        <f t="shared" si="6"/>
        <v>111.2</v>
      </c>
    </row>
    <row r="42" spans="3:13" x14ac:dyDescent="0.25">
      <c r="C42" s="245"/>
      <c r="D42" s="69">
        <v>2</v>
      </c>
      <c r="E42" s="182" t="s">
        <v>47</v>
      </c>
      <c r="F42" s="71">
        <v>1.61</v>
      </c>
      <c r="G42" s="72">
        <f t="shared" si="0"/>
        <v>429.33333333333331</v>
      </c>
      <c r="H42" s="149">
        <f t="shared" si="1"/>
        <v>322</v>
      </c>
      <c r="I42" s="73">
        <f t="shared" si="2"/>
        <v>257.60000000000002</v>
      </c>
      <c r="J42" s="73">
        <f t="shared" si="3"/>
        <v>214.66666666666666</v>
      </c>
      <c r="K42" s="73">
        <f t="shared" si="4"/>
        <v>184</v>
      </c>
      <c r="L42" s="73">
        <f t="shared" si="5"/>
        <v>161</v>
      </c>
      <c r="M42" s="73">
        <f t="shared" si="6"/>
        <v>128.80000000000001</v>
      </c>
    </row>
    <row r="43" spans="3:13" x14ac:dyDescent="0.25">
      <c r="C43" s="245"/>
      <c r="D43" s="69">
        <v>2.5</v>
      </c>
      <c r="E43" s="183" t="s">
        <v>24</v>
      </c>
      <c r="F43" s="71">
        <v>1.8</v>
      </c>
      <c r="G43" s="72">
        <f t="shared" si="0"/>
        <v>480</v>
      </c>
      <c r="H43" s="149">
        <f t="shared" si="1"/>
        <v>360</v>
      </c>
      <c r="I43" s="73">
        <f t="shared" si="2"/>
        <v>288</v>
      </c>
      <c r="J43" s="73">
        <f t="shared" si="3"/>
        <v>240</v>
      </c>
      <c r="K43" s="73">
        <f t="shared" si="4"/>
        <v>205.71428571428572</v>
      </c>
      <c r="L43" s="73">
        <f t="shared" si="5"/>
        <v>180</v>
      </c>
      <c r="M43" s="73">
        <f t="shared" si="6"/>
        <v>144</v>
      </c>
    </row>
    <row r="44" spans="3:13" x14ac:dyDescent="0.25">
      <c r="C44" s="245"/>
      <c r="D44" s="69">
        <v>3</v>
      </c>
      <c r="E44" s="185" t="s">
        <v>23</v>
      </c>
      <c r="F44" s="71">
        <v>1.97</v>
      </c>
      <c r="G44" s="72">
        <f t="shared" si="0"/>
        <v>525.33333333333337</v>
      </c>
      <c r="H44" s="149">
        <f t="shared" si="1"/>
        <v>394</v>
      </c>
      <c r="I44" s="73">
        <f t="shared" si="2"/>
        <v>315.2</v>
      </c>
      <c r="J44" s="73">
        <f t="shared" si="3"/>
        <v>262.66666666666669</v>
      </c>
      <c r="K44" s="73">
        <f t="shared" si="4"/>
        <v>225.14285714285714</v>
      </c>
      <c r="L44" s="73">
        <f t="shared" si="5"/>
        <v>197</v>
      </c>
      <c r="M44" s="73">
        <f t="shared" si="6"/>
        <v>157.6</v>
      </c>
    </row>
    <row r="45" spans="3:13" ht="15.75" thickBot="1" x14ac:dyDescent="0.3">
      <c r="C45" s="246"/>
      <c r="D45" s="75">
        <v>4</v>
      </c>
      <c r="E45" s="186" t="s">
        <v>23</v>
      </c>
      <c r="F45" s="77">
        <v>2.27</v>
      </c>
      <c r="G45" s="72">
        <f t="shared" si="0"/>
        <v>605.33333333333337</v>
      </c>
      <c r="H45" s="149">
        <f t="shared" si="1"/>
        <v>454</v>
      </c>
      <c r="I45" s="73">
        <f t="shared" si="2"/>
        <v>363.2</v>
      </c>
      <c r="J45" s="73">
        <f t="shared" si="3"/>
        <v>302.66666666666669</v>
      </c>
      <c r="K45" s="73">
        <f t="shared" si="4"/>
        <v>259.42857142857144</v>
      </c>
      <c r="L45" s="73">
        <f t="shared" si="5"/>
        <v>227</v>
      </c>
      <c r="M45" s="73">
        <f t="shared" si="6"/>
        <v>181.6</v>
      </c>
    </row>
    <row r="46" spans="3:13" x14ac:dyDescent="0.25">
      <c r="C46" s="247" t="s">
        <v>150</v>
      </c>
      <c r="D46" s="62">
        <v>1</v>
      </c>
      <c r="E46" s="153" t="s">
        <v>103</v>
      </c>
      <c r="F46" s="65">
        <v>1.37</v>
      </c>
      <c r="G46" s="72">
        <f t="shared" si="0"/>
        <v>365.33333333333331</v>
      </c>
      <c r="H46" s="149">
        <f t="shared" si="1"/>
        <v>274</v>
      </c>
      <c r="I46" s="73">
        <f t="shared" si="2"/>
        <v>219.2</v>
      </c>
      <c r="J46" s="73">
        <f t="shared" si="3"/>
        <v>182.66666666666666</v>
      </c>
      <c r="K46" s="73">
        <f t="shared" si="4"/>
        <v>156.57142857142858</v>
      </c>
      <c r="L46" s="73">
        <f t="shared" si="5"/>
        <v>137</v>
      </c>
      <c r="M46" s="73">
        <f t="shared" si="6"/>
        <v>109.6</v>
      </c>
    </row>
    <row r="47" spans="3:13" x14ac:dyDescent="0.25">
      <c r="C47" s="248"/>
      <c r="D47" s="69">
        <v>1.5</v>
      </c>
      <c r="E47" s="184" t="s">
        <v>47</v>
      </c>
      <c r="F47" s="71">
        <v>1.68</v>
      </c>
      <c r="G47" s="72">
        <f t="shared" si="0"/>
        <v>448</v>
      </c>
      <c r="H47" s="149">
        <f t="shared" si="1"/>
        <v>336</v>
      </c>
      <c r="I47" s="73">
        <f t="shared" si="2"/>
        <v>268.8</v>
      </c>
      <c r="J47" s="73">
        <f t="shared" si="3"/>
        <v>224</v>
      </c>
      <c r="K47" s="73">
        <f t="shared" si="4"/>
        <v>192</v>
      </c>
      <c r="L47" s="73">
        <f t="shared" si="5"/>
        <v>168</v>
      </c>
      <c r="M47" s="73">
        <f t="shared" si="6"/>
        <v>134.4</v>
      </c>
    </row>
    <row r="48" spans="3:13" x14ac:dyDescent="0.25">
      <c r="C48" s="248"/>
      <c r="D48" s="69">
        <v>2</v>
      </c>
      <c r="E48" s="182" t="s">
        <v>47</v>
      </c>
      <c r="F48" s="71">
        <v>1.94</v>
      </c>
      <c r="G48" s="72">
        <f t="shared" si="0"/>
        <v>517.33333333333337</v>
      </c>
      <c r="H48" s="149">
        <f t="shared" si="1"/>
        <v>388</v>
      </c>
      <c r="I48" s="73">
        <f t="shared" si="2"/>
        <v>310.39999999999998</v>
      </c>
      <c r="J48" s="73">
        <f t="shared" si="3"/>
        <v>258.66666666666669</v>
      </c>
      <c r="K48" s="73">
        <f t="shared" si="4"/>
        <v>221.71428571428572</v>
      </c>
      <c r="L48" s="73">
        <f t="shared" si="5"/>
        <v>194</v>
      </c>
      <c r="M48" s="73">
        <f t="shared" si="6"/>
        <v>155.19999999999999</v>
      </c>
    </row>
    <row r="49" spans="3:13" x14ac:dyDescent="0.25">
      <c r="C49" s="248"/>
      <c r="D49" s="69">
        <v>2.5</v>
      </c>
      <c r="E49" s="183" t="s">
        <v>24</v>
      </c>
      <c r="F49" s="71">
        <v>2.16</v>
      </c>
      <c r="G49" s="72">
        <f t="shared" si="0"/>
        <v>576.00000000000011</v>
      </c>
      <c r="H49" s="149">
        <f t="shared" si="1"/>
        <v>432.00000000000006</v>
      </c>
      <c r="I49" s="73">
        <f t="shared" si="2"/>
        <v>345.6</v>
      </c>
      <c r="J49" s="73">
        <f t="shared" si="3"/>
        <v>288.00000000000006</v>
      </c>
      <c r="K49" s="73">
        <f t="shared" si="4"/>
        <v>246.85714285714289</v>
      </c>
      <c r="L49" s="73">
        <f t="shared" si="5"/>
        <v>216.00000000000003</v>
      </c>
      <c r="M49" s="73">
        <f t="shared" si="6"/>
        <v>172.8</v>
      </c>
    </row>
    <row r="50" spans="3:13" x14ac:dyDescent="0.25">
      <c r="C50" s="248"/>
      <c r="D50" s="69">
        <v>3</v>
      </c>
      <c r="E50" s="185" t="s">
        <v>23</v>
      </c>
      <c r="F50" s="71">
        <v>2.37</v>
      </c>
      <c r="G50" s="72">
        <f t="shared" si="0"/>
        <v>632</v>
      </c>
      <c r="H50" s="149">
        <f t="shared" si="1"/>
        <v>474</v>
      </c>
      <c r="I50" s="73">
        <f t="shared" si="2"/>
        <v>379.2</v>
      </c>
      <c r="J50" s="73">
        <f t="shared" si="3"/>
        <v>316</v>
      </c>
      <c r="K50" s="73">
        <f t="shared" si="4"/>
        <v>270.85714285714283</v>
      </c>
      <c r="L50" s="73">
        <f t="shared" si="5"/>
        <v>237</v>
      </c>
      <c r="M50" s="73">
        <f t="shared" si="6"/>
        <v>189.6</v>
      </c>
    </row>
    <row r="51" spans="3:13" ht="15.75" thickBot="1" x14ac:dyDescent="0.3">
      <c r="C51" s="249"/>
      <c r="D51" s="75">
        <v>4</v>
      </c>
      <c r="E51" s="186" t="s">
        <v>23</v>
      </c>
      <c r="F51" s="77">
        <v>2.74</v>
      </c>
      <c r="G51" s="72">
        <f t="shared" si="0"/>
        <v>730.66666666666663</v>
      </c>
      <c r="H51" s="149">
        <f t="shared" si="1"/>
        <v>548</v>
      </c>
      <c r="I51" s="73">
        <f t="shared" si="2"/>
        <v>438.4</v>
      </c>
      <c r="J51" s="73">
        <f t="shared" si="3"/>
        <v>365.33333333333331</v>
      </c>
      <c r="K51" s="73">
        <f t="shared" si="4"/>
        <v>313.14285714285717</v>
      </c>
      <c r="L51" s="73">
        <f t="shared" si="5"/>
        <v>274</v>
      </c>
      <c r="M51" s="73">
        <f t="shared" si="6"/>
        <v>219.2</v>
      </c>
    </row>
    <row r="53" spans="3:13" x14ac:dyDescent="0.25">
      <c r="C53" s="250" t="s">
        <v>26</v>
      </c>
      <c r="D53" s="250"/>
      <c r="E53" s="250"/>
      <c r="F53" s="250"/>
      <c r="G53" s="250"/>
      <c r="H53" s="250"/>
      <c r="I53" s="250"/>
      <c r="J53" s="250"/>
      <c r="K53" s="250"/>
      <c r="L53" s="250"/>
      <c r="M53" s="250"/>
    </row>
    <row r="54" spans="3:13" x14ac:dyDescent="0.25">
      <c r="C54" s="250" t="s">
        <v>49</v>
      </c>
      <c r="D54" s="250"/>
      <c r="E54" s="250"/>
      <c r="F54" s="250"/>
      <c r="G54" s="250"/>
      <c r="H54" s="250"/>
      <c r="I54" s="250"/>
      <c r="J54" s="250"/>
    </row>
    <row r="55" spans="3:13" ht="23.25" customHeight="1" x14ac:dyDescent="0.25">
      <c r="C55" s="235" t="s">
        <v>42</v>
      </c>
      <c r="D55" s="235"/>
      <c r="E55" s="235"/>
    </row>
  </sheetData>
  <sheetProtection algorithmName="SHA-512" hashValue="bu9AOkN+LeuvqvE/LxksMQYMEkwBHMPKrlZ0RQxd6mkhLrtPmdh7poLhzOtngqGWl6GLkEPeXXDUkwCVwltkqw==" saltValue="lSKUfTaqd9CHYDdVtydKbw==" spinCount="100000" sheet="1" objects="1" scenarios="1" selectLockedCells="1"/>
  <mergeCells count="16">
    <mergeCell ref="C2:N2"/>
    <mergeCell ref="C8:C9"/>
    <mergeCell ref="D8:D9"/>
    <mergeCell ref="C55:E55"/>
    <mergeCell ref="G8:M8"/>
    <mergeCell ref="F8:F9"/>
    <mergeCell ref="E8:E9"/>
    <mergeCell ref="C34:C39"/>
    <mergeCell ref="C40:C45"/>
    <mergeCell ref="C46:C51"/>
    <mergeCell ref="C53:M53"/>
    <mergeCell ref="C54:J54"/>
    <mergeCell ref="C10:C15"/>
    <mergeCell ref="C16:C21"/>
    <mergeCell ref="C22:C27"/>
    <mergeCell ref="C28:C33"/>
  </mergeCells>
  <pageMargins left="0.25" right="0.25" top="0.75" bottom="0.75" header="0.3" footer="0.3"/>
  <pageSetup paperSize="9" scale="6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  <pageSetUpPr fitToPage="1"/>
  </sheetPr>
  <dimension ref="B2:P67"/>
  <sheetViews>
    <sheetView showGridLines="0" zoomScale="85" zoomScaleNormal="85" zoomScalePageLayoutView="55" workbookViewId="0">
      <selection activeCell="C5" sqref="C5"/>
    </sheetView>
  </sheetViews>
  <sheetFormatPr baseColWidth="10" defaultColWidth="11.42578125" defaultRowHeight="15" x14ac:dyDescent="0.25"/>
  <cols>
    <col min="1" max="1" width="11.42578125" style="54" customWidth="1"/>
    <col min="2" max="2" width="7.7109375" style="54" customWidth="1"/>
    <col min="3" max="3" width="11.42578125" style="54"/>
    <col min="4" max="4" width="15.7109375" style="54" customWidth="1"/>
    <col min="5" max="16384" width="11.42578125" style="54"/>
  </cols>
  <sheetData>
    <row r="2" spans="2:16" ht="23.25" x14ac:dyDescent="0.35">
      <c r="C2" s="263" t="s">
        <v>68</v>
      </c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</row>
    <row r="3" spans="2:16" ht="26.25" x14ac:dyDescent="0.4"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2:16" ht="45" x14ac:dyDescent="0.25">
      <c r="B4" s="56"/>
      <c r="C4" s="57" t="s">
        <v>7</v>
      </c>
      <c r="D4" s="57" t="s">
        <v>8</v>
      </c>
      <c r="E4" s="57" t="s">
        <v>59</v>
      </c>
    </row>
    <row r="5" spans="2:16" ht="28.5" x14ac:dyDescent="0.25">
      <c r="B5" s="58" t="s">
        <v>9</v>
      </c>
      <c r="C5" s="53">
        <v>1</v>
      </c>
      <c r="D5" s="53">
        <v>16</v>
      </c>
      <c r="E5" s="53">
        <v>4</v>
      </c>
    </row>
    <row r="7" spans="2:16" ht="15.75" thickBot="1" x14ac:dyDescent="0.3"/>
    <row r="8" spans="2:16" ht="15" customHeight="1" x14ac:dyDescent="0.25">
      <c r="C8" s="264" t="s">
        <v>25</v>
      </c>
      <c r="D8" s="273" t="s">
        <v>1</v>
      </c>
      <c r="E8" s="272" t="s">
        <v>4</v>
      </c>
      <c r="F8" s="272"/>
      <c r="G8" s="273" t="s">
        <v>5</v>
      </c>
      <c r="H8" s="188"/>
      <c r="I8" s="267" t="s">
        <v>6</v>
      </c>
      <c r="J8" s="267"/>
      <c r="K8" s="267"/>
      <c r="L8" s="267"/>
      <c r="M8" s="267"/>
      <c r="N8" s="267"/>
      <c r="O8" s="268"/>
      <c r="P8" s="59"/>
    </row>
    <row r="9" spans="2:16" ht="45" customHeight="1" thickBot="1" x14ac:dyDescent="0.3">
      <c r="C9" s="266"/>
      <c r="D9" s="232"/>
      <c r="E9" s="60" t="s">
        <v>2</v>
      </c>
      <c r="F9" s="60" t="s">
        <v>3</v>
      </c>
      <c r="G9" s="232"/>
      <c r="H9" s="156">
        <v>3</v>
      </c>
      <c r="I9" s="61">
        <v>4</v>
      </c>
      <c r="J9" s="61">
        <v>5</v>
      </c>
      <c r="K9" s="61">
        <v>6</v>
      </c>
      <c r="L9" s="61">
        <v>7</v>
      </c>
      <c r="M9" s="61">
        <v>8</v>
      </c>
      <c r="N9" s="61">
        <v>10</v>
      </c>
      <c r="O9" s="189">
        <v>12</v>
      </c>
    </row>
    <row r="10" spans="2:16" ht="15.75" thickTop="1" x14ac:dyDescent="0.25">
      <c r="C10" s="274" t="s">
        <v>10</v>
      </c>
      <c r="D10" s="62">
        <v>1</v>
      </c>
      <c r="E10" s="63" t="s">
        <v>19</v>
      </c>
      <c r="F10" s="64" t="s">
        <v>20</v>
      </c>
      <c r="G10" s="65">
        <v>0.23</v>
      </c>
      <c r="H10" s="66">
        <f>(G10*60000)/($H$9*(($C$5*10^2)/($D$5/$E$5)))</f>
        <v>184</v>
      </c>
      <c r="I10" s="155">
        <f>(G10*60000)/($I$9*(($C$5*10^2)/($D$5/$E$5)))</f>
        <v>138</v>
      </c>
      <c r="J10" s="67">
        <f>(G10*60000)/($J$9*(($C$5*10^2)/($D$5/$E$5)))</f>
        <v>110.4</v>
      </c>
      <c r="K10" s="67">
        <f>(G10*60000)/($K$9*(($C$5*10^2)/($D$5/$E$5)))</f>
        <v>92</v>
      </c>
      <c r="L10" s="67">
        <f>(G10*60000)/($L$9*(($C$5*10^2)/($D$5/$E$5)))</f>
        <v>78.857142857142861</v>
      </c>
      <c r="M10" s="67">
        <f>(G10*60000)/($M$9*(($C$5*10^2)/($D$5/$E$5)))</f>
        <v>69</v>
      </c>
      <c r="N10" s="67">
        <f>(G10*60000)/($N$9*(($C$5*10^2)/($D$5/$E$5)))</f>
        <v>55.2</v>
      </c>
      <c r="O10" s="190">
        <f>(G10*60000)/($O$9*(($C$5*10^2)/($D$5/$E$5)))</f>
        <v>46</v>
      </c>
    </row>
    <row r="11" spans="2:16" x14ac:dyDescent="0.25">
      <c r="C11" s="275"/>
      <c r="D11" s="69">
        <v>1.5</v>
      </c>
      <c r="E11" s="70" t="s">
        <v>20</v>
      </c>
      <c r="F11" s="70" t="s">
        <v>20</v>
      </c>
      <c r="G11" s="71">
        <v>0.28000000000000003</v>
      </c>
      <c r="H11" s="72">
        <f t="shared" ref="H11:H63" si="0">(G11*60000)/($H$9*(($C$5*10^2)/($D$5/$E$5)))</f>
        <v>224</v>
      </c>
      <c r="I11" s="149">
        <f t="shared" ref="I11:I63" si="1">(G11*60000)/($I$9*(($C$5*10^2)/($D$5/$E$5)))</f>
        <v>168</v>
      </c>
      <c r="J11" s="73">
        <f t="shared" ref="J11:J63" si="2">(G11*60000)/($J$9*(($C$5*10^2)/($D$5/$E$5)))</f>
        <v>134.4</v>
      </c>
      <c r="K11" s="73">
        <f t="shared" ref="K11:K63" si="3">(G11*60000)/($K$9*(($C$5*10^2)/($D$5/$E$5)))</f>
        <v>112</v>
      </c>
      <c r="L11" s="73">
        <f t="shared" ref="L11:L63" si="4">(G11*60000)/($L$9*(($C$5*10^2)/($D$5/$E$5)))</f>
        <v>96</v>
      </c>
      <c r="M11" s="73">
        <f t="shared" ref="M11:M63" si="5">(G11*60000)/($M$9*(($C$5*10^2)/($D$5/$E$5)))</f>
        <v>84</v>
      </c>
      <c r="N11" s="73">
        <f t="shared" ref="N11:N63" si="6">(G11*60000)/($N$9*(($C$5*10^2)/($D$5/$E$5)))</f>
        <v>67.2</v>
      </c>
      <c r="O11" s="163">
        <f t="shared" ref="O11:O63" si="7">(G11*60000)/($O$9*(($C$5*10^2)/($D$5/$E$5)))</f>
        <v>56</v>
      </c>
    </row>
    <row r="12" spans="2:16" x14ac:dyDescent="0.25">
      <c r="C12" s="275"/>
      <c r="D12" s="69">
        <v>2</v>
      </c>
      <c r="E12" s="70" t="s">
        <v>20</v>
      </c>
      <c r="F12" s="70" t="s">
        <v>20</v>
      </c>
      <c r="G12" s="71">
        <v>0.32</v>
      </c>
      <c r="H12" s="72">
        <f t="shared" si="0"/>
        <v>256</v>
      </c>
      <c r="I12" s="149">
        <f t="shared" si="1"/>
        <v>192</v>
      </c>
      <c r="J12" s="73">
        <f t="shared" si="2"/>
        <v>153.6</v>
      </c>
      <c r="K12" s="73">
        <f t="shared" si="3"/>
        <v>128</v>
      </c>
      <c r="L12" s="73">
        <f t="shared" si="4"/>
        <v>109.71428571428571</v>
      </c>
      <c r="M12" s="73">
        <f t="shared" si="5"/>
        <v>96</v>
      </c>
      <c r="N12" s="73">
        <f t="shared" si="6"/>
        <v>76.8</v>
      </c>
      <c r="O12" s="163">
        <f t="shared" si="7"/>
        <v>64</v>
      </c>
    </row>
    <row r="13" spans="2:16" x14ac:dyDescent="0.25">
      <c r="C13" s="275"/>
      <c r="D13" s="69">
        <v>2.5</v>
      </c>
      <c r="E13" s="70" t="s">
        <v>20</v>
      </c>
      <c r="F13" s="70" t="s">
        <v>20</v>
      </c>
      <c r="G13" s="71">
        <v>0.36</v>
      </c>
      <c r="H13" s="72">
        <f t="shared" si="0"/>
        <v>288</v>
      </c>
      <c r="I13" s="149">
        <f t="shared" si="1"/>
        <v>216</v>
      </c>
      <c r="J13" s="73">
        <f t="shared" si="2"/>
        <v>172.8</v>
      </c>
      <c r="K13" s="73">
        <f t="shared" si="3"/>
        <v>144</v>
      </c>
      <c r="L13" s="73">
        <f t="shared" si="4"/>
        <v>123.42857142857143</v>
      </c>
      <c r="M13" s="73">
        <f t="shared" si="5"/>
        <v>108</v>
      </c>
      <c r="N13" s="73">
        <f t="shared" si="6"/>
        <v>86.4</v>
      </c>
      <c r="O13" s="163">
        <f t="shared" si="7"/>
        <v>72</v>
      </c>
    </row>
    <row r="14" spans="2:16" x14ac:dyDescent="0.25">
      <c r="C14" s="275"/>
      <c r="D14" s="69">
        <v>3</v>
      </c>
      <c r="E14" s="70" t="s">
        <v>20</v>
      </c>
      <c r="F14" s="70" t="s">
        <v>20</v>
      </c>
      <c r="G14" s="71">
        <v>0.39</v>
      </c>
      <c r="H14" s="72">
        <f t="shared" si="0"/>
        <v>312</v>
      </c>
      <c r="I14" s="149">
        <f t="shared" si="1"/>
        <v>234</v>
      </c>
      <c r="J14" s="73">
        <f t="shared" si="2"/>
        <v>187.2</v>
      </c>
      <c r="K14" s="73">
        <f t="shared" si="3"/>
        <v>156</v>
      </c>
      <c r="L14" s="73">
        <f t="shared" si="4"/>
        <v>133.71428571428572</v>
      </c>
      <c r="M14" s="73">
        <f t="shared" si="5"/>
        <v>117</v>
      </c>
      <c r="N14" s="73">
        <f t="shared" si="6"/>
        <v>93.6</v>
      </c>
      <c r="O14" s="163">
        <f t="shared" si="7"/>
        <v>78</v>
      </c>
    </row>
    <row r="15" spans="2:16" ht="15.75" thickBot="1" x14ac:dyDescent="0.3">
      <c r="C15" s="276"/>
      <c r="D15" s="75">
        <v>4</v>
      </c>
      <c r="E15" s="70" t="s">
        <v>20</v>
      </c>
      <c r="F15" s="76" t="s">
        <v>21</v>
      </c>
      <c r="G15" s="77">
        <v>0.45</v>
      </c>
      <c r="H15" s="72">
        <f t="shared" si="0"/>
        <v>360</v>
      </c>
      <c r="I15" s="149">
        <f t="shared" si="1"/>
        <v>270</v>
      </c>
      <c r="J15" s="73">
        <f t="shared" si="2"/>
        <v>216</v>
      </c>
      <c r="K15" s="73">
        <f t="shared" si="3"/>
        <v>180</v>
      </c>
      <c r="L15" s="73">
        <f t="shared" si="4"/>
        <v>154.28571428571428</v>
      </c>
      <c r="M15" s="73">
        <f t="shared" si="5"/>
        <v>135</v>
      </c>
      <c r="N15" s="73">
        <f t="shared" si="6"/>
        <v>108</v>
      </c>
      <c r="O15" s="163">
        <f t="shared" si="7"/>
        <v>90</v>
      </c>
    </row>
    <row r="16" spans="2:16" x14ac:dyDescent="0.25">
      <c r="C16" s="251" t="s">
        <v>11</v>
      </c>
      <c r="D16" s="62">
        <v>1</v>
      </c>
      <c r="E16" s="63" t="s">
        <v>19</v>
      </c>
      <c r="F16" s="64" t="s">
        <v>20</v>
      </c>
      <c r="G16" s="65">
        <v>0.34</v>
      </c>
      <c r="H16" s="72">
        <f t="shared" si="0"/>
        <v>272</v>
      </c>
      <c r="I16" s="149">
        <f t="shared" si="1"/>
        <v>204</v>
      </c>
      <c r="J16" s="73">
        <f t="shared" si="2"/>
        <v>163.19999999999999</v>
      </c>
      <c r="K16" s="73">
        <f t="shared" si="3"/>
        <v>136</v>
      </c>
      <c r="L16" s="73">
        <f t="shared" si="4"/>
        <v>116.57142857142857</v>
      </c>
      <c r="M16" s="73">
        <f t="shared" si="5"/>
        <v>102</v>
      </c>
      <c r="N16" s="73">
        <f t="shared" si="6"/>
        <v>81.599999999999994</v>
      </c>
      <c r="O16" s="163">
        <f t="shared" si="7"/>
        <v>68</v>
      </c>
    </row>
    <row r="17" spans="3:15" x14ac:dyDescent="0.25">
      <c r="C17" s="252"/>
      <c r="D17" s="69">
        <v>1.5</v>
      </c>
      <c r="E17" s="78" t="s">
        <v>19</v>
      </c>
      <c r="F17" s="70" t="s">
        <v>20</v>
      </c>
      <c r="G17" s="71">
        <v>0.42</v>
      </c>
      <c r="H17" s="72">
        <f t="shared" si="0"/>
        <v>336</v>
      </c>
      <c r="I17" s="149">
        <f t="shared" si="1"/>
        <v>252</v>
      </c>
      <c r="J17" s="73">
        <f t="shared" si="2"/>
        <v>201.6</v>
      </c>
      <c r="K17" s="73">
        <f t="shared" si="3"/>
        <v>168</v>
      </c>
      <c r="L17" s="73">
        <f t="shared" si="4"/>
        <v>144</v>
      </c>
      <c r="M17" s="73">
        <f t="shared" si="5"/>
        <v>126</v>
      </c>
      <c r="N17" s="73">
        <f t="shared" si="6"/>
        <v>100.8</v>
      </c>
      <c r="O17" s="163">
        <f t="shared" si="7"/>
        <v>84</v>
      </c>
    </row>
    <row r="18" spans="3:15" x14ac:dyDescent="0.25">
      <c r="C18" s="252"/>
      <c r="D18" s="69">
        <v>2</v>
      </c>
      <c r="E18" s="70" t="s">
        <v>20</v>
      </c>
      <c r="F18" s="70" t="s">
        <v>20</v>
      </c>
      <c r="G18" s="71">
        <v>0.48</v>
      </c>
      <c r="H18" s="72">
        <f t="shared" si="0"/>
        <v>384</v>
      </c>
      <c r="I18" s="149">
        <f t="shared" si="1"/>
        <v>288</v>
      </c>
      <c r="J18" s="73">
        <f t="shared" si="2"/>
        <v>230.4</v>
      </c>
      <c r="K18" s="73">
        <f t="shared" si="3"/>
        <v>192</v>
      </c>
      <c r="L18" s="73">
        <f t="shared" si="4"/>
        <v>164.57142857142858</v>
      </c>
      <c r="M18" s="73">
        <f t="shared" si="5"/>
        <v>144</v>
      </c>
      <c r="N18" s="73">
        <f t="shared" si="6"/>
        <v>115.2</v>
      </c>
      <c r="O18" s="163">
        <f t="shared" si="7"/>
        <v>96</v>
      </c>
    </row>
    <row r="19" spans="3:15" x14ac:dyDescent="0.25">
      <c r="C19" s="252"/>
      <c r="D19" s="69">
        <v>2.5</v>
      </c>
      <c r="E19" s="70" t="s">
        <v>20</v>
      </c>
      <c r="F19" s="70" t="s">
        <v>20</v>
      </c>
      <c r="G19" s="71">
        <v>0.54</v>
      </c>
      <c r="H19" s="72">
        <f t="shared" si="0"/>
        <v>432.00000000000006</v>
      </c>
      <c r="I19" s="149">
        <f t="shared" si="1"/>
        <v>324.00000000000006</v>
      </c>
      <c r="J19" s="73">
        <f t="shared" si="2"/>
        <v>259.20000000000005</v>
      </c>
      <c r="K19" s="73">
        <f t="shared" si="3"/>
        <v>216.00000000000003</v>
      </c>
      <c r="L19" s="73">
        <f t="shared" si="4"/>
        <v>185.14285714285717</v>
      </c>
      <c r="M19" s="73">
        <f t="shared" si="5"/>
        <v>162.00000000000003</v>
      </c>
      <c r="N19" s="73">
        <f t="shared" si="6"/>
        <v>129.60000000000002</v>
      </c>
      <c r="O19" s="163">
        <f t="shared" si="7"/>
        <v>108.00000000000001</v>
      </c>
    </row>
    <row r="20" spans="3:15" x14ac:dyDescent="0.25">
      <c r="C20" s="252"/>
      <c r="D20" s="69">
        <v>3</v>
      </c>
      <c r="E20" s="70" t="s">
        <v>20</v>
      </c>
      <c r="F20" s="70" t="s">
        <v>20</v>
      </c>
      <c r="G20" s="71">
        <v>0.59</v>
      </c>
      <c r="H20" s="72">
        <f t="shared" si="0"/>
        <v>472</v>
      </c>
      <c r="I20" s="149">
        <f t="shared" si="1"/>
        <v>354</v>
      </c>
      <c r="J20" s="73">
        <f t="shared" si="2"/>
        <v>283.2</v>
      </c>
      <c r="K20" s="73">
        <f t="shared" si="3"/>
        <v>236</v>
      </c>
      <c r="L20" s="73">
        <f t="shared" si="4"/>
        <v>202.28571428571428</v>
      </c>
      <c r="M20" s="73">
        <f t="shared" si="5"/>
        <v>177</v>
      </c>
      <c r="N20" s="73">
        <f t="shared" si="6"/>
        <v>141.6</v>
      </c>
      <c r="O20" s="163">
        <f t="shared" si="7"/>
        <v>118</v>
      </c>
    </row>
    <row r="21" spans="3:15" ht="15.75" thickBot="1" x14ac:dyDescent="0.3">
      <c r="C21" s="253"/>
      <c r="D21" s="75">
        <v>4</v>
      </c>
      <c r="E21" s="79" t="s">
        <v>20</v>
      </c>
      <c r="F21" s="80" t="s">
        <v>20</v>
      </c>
      <c r="G21" s="77">
        <v>0.68</v>
      </c>
      <c r="H21" s="72">
        <f t="shared" si="0"/>
        <v>544</v>
      </c>
      <c r="I21" s="149">
        <f t="shared" si="1"/>
        <v>408</v>
      </c>
      <c r="J21" s="73">
        <f t="shared" si="2"/>
        <v>326.39999999999998</v>
      </c>
      <c r="K21" s="73">
        <f t="shared" si="3"/>
        <v>272</v>
      </c>
      <c r="L21" s="73">
        <f t="shared" si="4"/>
        <v>233.14285714285714</v>
      </c>
      <c r="M21" s="73">
        <f t="shared" si="5"/>
        <v>204</v>
      </c>
      <c r="N21" s="73">
        <f t="shared" si="6"/>
        <v>163.19999999999999</v>
      </c>
      <c r="O21" s="163">
        <f t="shared" si="7"/>
        <v>136</v>
      </c>
    </row>
    <row r="22" spans="3:15" x14ac:dyDescent="0.25">
      <c r="C22" s="254" t="s">
        <v>12</v>
      </c>
      <c r="D22" s="62">
        <v>1</v>
      </c>
      <c r="E22" s="63" t="s">
        <v>19</v>
      </c>
      <c r="F22" s="63" t="s">
        <v>19</v>
      </c>
      <c r="G22" s="65">
        <v>0.46</v>
      </c>
      <c r="H22" s="72">
        <f t="shared" si="0"/>
        <v>368</v>
      </c>
      <c r="I22" s="149">
        <f t="shared" si="1"/>
        <v>276</v>
      </c>
      <c r="J22" s="73">
        <f t="shared" si="2"/>
        <v>220.8</v>
      </c>
      <c r="K22" s="73">
        <f t="shared" si="3"/>
        <v>184</v>
      </c>
      <c r="L22" s="73">
        <f t="shared" si="4"/>
        <v>157.71428571428572</v>
      </c>
      <c r="M22" s="73">
        <f t="shared" si="5"/>
        <v>138</v>
      </c>
      <c r="N22" s="73">
        <f t="shared" si="6"/>
        <v>110.4</v>
      </c>
      <c r="O22" s="163">
        <f t="shared" si="7"/>
        <v>92</v>
      </c>
    </row>
    <row r="23" spans="3:15" x14ac:dyDescent="0.25">
      <c r="C23" s="255"/>
      <c r="D23" s="69">
        <v>1.5</v>
      </c>
      <c r="E23" s="78" t="s">
        <v>19</v>
      </c>
      <c r="F23" s="70" t="s">
        <v>20</v>
      </c>
      <c r="G23" s="71">
        <v>0.56000000000000005</v>
      </c>
      <c r="H23" s="72">
        <f t="shared" si="0"/>
        <v>448</v>
      </c>
      <c r="I23" s="149">
        <f t="shared" si="1"/>
        <v>336</v>
      </c>
      <c r="J23" s="73">
        <f t="shared" si="2"/>
        <v>268.8</v>
      </c>
      <c r="K23" s="73">
        <f t="shared" si="3"/>
        <v>224</v>
      </c>
      <c r="L23" s="73">
        <f t="shared" si="4"/>
        <v>192</v>
      </c>
      <c r="M23" s="73">
        <f t="shared" si="5"/>
        <v>168</v>
      </c>
      <c r="N23" s="73">
        <f t="shared" si="6"/>
        <v>134.4</v>
      </c>
      <c r="O23" s="163">
        <f t="shared" si="7"/>
        <v>112</v>
      </c>
    </row>
    <row r="24" spans="3:15" x14ac:dyDescent="0.25">
      <c r="C24" s="255"/>
      <c r="D24" s="69">
        <v>2</v>
      </c>
      <c r="E24" s="78" t="s">
        <v>19</v>
      </c>
      <c r="F24" s="70" t="s">
        <v>20</v>
      </c>
      <c r="G24" s="71">
        <v>0.65</v>
      </c>
      <c r="H24" s="72">
        <f t="shared" si="0"/>
        <v>520</v>
      </c>
      <c r="I24" s="149">
        <f t="shared" si="1"/>
        <v>390</v>
      </c>
      <c r="J24" s="73">
        <f t="shared" si="2"/>
        <v>312</v>
      </c>
      <c r="K24" s="73">
        <f t="shared" si="3"/>
        <v>260</v>
      </c>
      <c r="L24" s="73">
        <f t="shared" si="4"/>
        <v>222.85714285714286</v>
      </c>
      <c r="M24" s="73">
        <f t="shared" si="5"/>
        <v>195</v>
      </c>
      <c r="N24" s="73">
        <f t="shared" si="6"/>
        <v>156</v>
      </c>
      <c r="O24" s="163">
        <f t="shared" si="7"/>
        <v>130</v>
      </c>
    </row>
    <row r="25" spans="3:15" x14ac:dyDescent="0.25">
      <c r="C25" s="255"/>
      <c r="D25" s="69">
        <v>2.5</v>
      </c>
      <c r="E25" s="78" t="s">
        <v>19</v>
      </c>
      <c r="F25" s="70" t="s">
        <v>20</v>
      </c>
      <c r="G25" s="71">
        <v>0.72</v>
      </c>
      <c r="H25" s="72">
        <f t="shared" si="0"/>
        <v>576</v>
      </c>
      <c r="I25" s="149">
        <f t="shared" si="1"/>
        <v>432</v>
      </c>
      <c r="J25" s="73">
        <f t="shared" si="2"/>
        <v>345.6</v>
      </c>
      <c r="K25" s="73">
        <f t="shared" si="3"/>
        <v>288</v>
      </c>
      <c r="L25" s="73">
        <f t="shared" si="4"/>
        <v>246.85714285714286</v>
      </c>
      <c r="M25" s="73">
        <f t="shared" si="5"/>
        <v>216</v>
      </c>
      <c r="N25" s="73">
        <f t="shared" si="6"/>
        <v>172.8</v>
      </c>
      <c r="O25" s="163">
        <f t="shared" si="7"/>
        <v>144</v>
      </c>
    </row>
    <row r="26" spans="3:15" x14ac:dyDescent="0.25">
      <c r="C26" s="255"/>
      <c r="D26" s="69">
        <v>3</v>
      </c>
      <c r="E26" s="70" t="s">
        <v>20</v>
      </c>
      <c r="F26" s="70" t="s">
        <v>20</v>
      </c>
      <c r="G26" s="71">
        <v>0.79</v>
      </c>
      <c r="H26" s="72">
        <f t="shared" si="0"/>
        <v>632</v>
      </c>
      <c r="I26" s="149">
        <f t="shared" si="1"/>
        <v>474</v>
      </c>
      <c r="J26" s="73">
        <f t="shared" si="2"/>
        <v>379.2</v>
      </c>
      <c r="K26" s="73">
        <f t="shared" si="3"/>
        <v>316</v>
      </c>
      <c r="L26" s="73">
        <f t="shared" si="4"/>
        <v>270.85714285714283</v>
      </c>
      <c r="M26" s="73">
        <f t="shared" si="5"/>
        <v>237</v>
      </c>
      <c r="N26" s="73">
        <f t="shared" si="6"/>
        <v>189.6</v>
      </c>
      <c r="O26" s="163">
        <f t="shared" si="7"/>
        <v>158</v>
      </c>
    </row>
    <row r="27" spans="3:15" ht="15.75" thickBot="1" x14ac:dyDescent="0.3">
      <c r="C27" s="256"/>
      <c r="D27" s="75">
        <v>4</v>
      </c>
      <c r="E27" s="79" t="s">
        <v>20</v>
      </c>
      <c r="F27" s="79" t="s">
        <v>20</v>
      </c>
      <c r="G27" s="77">
        <v>0.91</v>
      </c>
      <c r="H27" s="72">
        <f t="shared" si="0"/>
        <v>728</v>
      </c>
      <c r="I27" s="149">
        <f t="shared" si="1"/>
        <v>546</v>
      </c>
      <c r="J27" s="73">
        <f t="shared" si="2"/>
        <v>436.8</v>
      </c>
      <c r="K27" s="73">
        <f t="shared" si="3"/>
        <v>364</v>
      </c>
      <c r="L27" s="73">
        <f t="shared" si="4"/>
        <v>312</v>
      </c>
      <c r="M27" s="73">
        <f t="shared" si="5"/>
        <v>273</v>
      </c>
      <c r="N27" s="73">
        <f t="shared" si="6"/>
        <v>218.4</v>
      </c>
      <c r="O27" s="163">
        <f t="shared" si="7"/>
        <v>182</v>
      </c>
    </row>
    <row r="28" spans="3:15" x14ac:dyDescent="0.25">
      <c r="C28" s="257" t="s">
        <v>13</v>
      </c>
      <c r="D28" s="62">
        <v>1</v>
      </c>
      <c r="E28" s="269" t="s">
        <v>22</v>
      </c>
      <c r="F28" s="63" t="s">
        <v>19</v>
      </c>
      <c r="G28" s="65">
        <v>0.56999999999999995</v>
      </c>
      <c r="H28" s="72">
        <f t="shared" si="0"/>
        <v>456</v>
      </c>
      <c r="I28" s="149">
        <f t="shared" si="1"/>
        <v>342</v>
      </c>
      <c r="J28" s="73">
        <f t="shared" si="2"/>
        <v>273.60000000000002</v>
      </c>
      <c r="K28" s="73">
        <f t="shared" si="3"/>
        <v>228</v>
      </c>
      <c r="L28" s="73">
        <f t="shared" si="4"/>
        <v>195.42857142857142</v>
      </c>
      <c r="M28" s="73">
        <f t="shared" si="5"/>
        <v>171</v>
      </c>
      <c r="N28" s="73">
        <f t="shared" si="6"/>
        <v>136.80000000000001</v>
      </c>
      <c r="O28" s="163">
        <f t="shared" si="7"/>
        <v>114</v>
      </c>
    </row>
    <row r="29" spans="3:15" x14ac:dyDescent="0.25">
      <c r="C29" s="258"/>
      <c r="D29" s="69">
        <v>1.5</v>
      </c>
      <c r="E29" s="270"/>
      <c r="F29" s="78" t="s">
        <v>19</v>
      </c>
      <c r="G29" s="71">
        <v>0.7</v>
      </c>
      <c r="H29" s="72">
        <f t="shared" si="0"/>
        <v>560</v>
      </c>
      <c r="I29" s="149">
        <f t="shared" si="1"/>
        <v>420</v>
      </c>
      <c r="J29" s="73">
        <f t="shared" si="2"/>
        <v>336</v>
      </c>
      <c r="K29" s="73">
        <f t="shared" si="3"/>
        <v>280</v>
      </c>
      <c r="L29" s="73">
        <f t="shared" si="4"/>
        <v>240</v>
      </c>
      <c r="M29" s="73">
        <f t="shared" si="5"/>
        <v>210</v>
      </c>
      <c r="N29" s="73">
        <f t="shared" si="6"/>
        <v>168</v>
      </c>
      <c r="O29" s="163">
        <f t="shared" si="7"/>
        <v>140</v>
      </c>
    </row>
    <row r="30" spans="3:15" x14ac:dyDescent="0.25">
      <c r="C30" s="258"/>
      <c r="D30" s="69">
        <v>2</v>
      </c>
      <c r="E30" s="270"/>
      <c r="F30" s="70" t="s">
        <v>20</v>
      </c>
      <c r="G30" s="71">
        <v>0.81</v>
      </c>
      <c r="H30" s="72">
        <f t="shared" si="0"/>
        <v>648</v>
      </c>
      <c r="I30" s="149">
        <f t="shared" si="1"/>
        <v>486</v>
      </c>
      <c r="J30" s="73">
        <f t="shared" si="2"/>
        <v>388.8</v>
      </c>
      <c r="K30" s="73">
        <f t="shared" si="3"/>
        <v>324</v>
      </c>
      <c r="L30" s="73">
        <f t="shared" si="4"/>
        <v>277.71428571428572</v>
      </c>
      <c r="M30" s="73">
        <f t="shared" si="5"/>
        <v>243</v>
      </c>
      <c r="N30" s="73">
        <f t="shared" si="6"/>
        <v>194.4</v>
      </c>
      <c r="O30" s="163">
        <f t="shared" si="7"/>
        <v>162</v>
      </c>
    </row>
    <row r="31" spans="3:15" x14ac:dyDescent="0.25">
      <c r="C31" s="258"/>
      <c r="D31" s="69">
        <v>2.5</v>
      </c>
      <c r="E31" s="270"/>
      <c r="F31" s="70" t="s">
        <v>20</v>
      </c>
      <c r="G31" s="71">
        <v>0.9</v>
      </c>
      <c r="H31" s="72">
        <f t="shared" si="0"/>
        <v>720</v>
      </c>
      <c r="I31" s="149">
        <f t="shared" si="1"/>
        <v>540</v>
      </c>
      <c r="J31" s="73">
        <f t="shared" si="2"/>
        <v>432</v>
      </c>
      <c r="K31" s="73">
        <f t="shared" si="3"/>
        <v>360</v>
      </c>
      <c r="L31" s="73">
        <f t="shared" si="4"/>
        <v>308.57142857142856</v>
      </c>
      <c r="M31" s="73">
        <f t="shared" si="5"/>
        <v>270</v>
      </c>
      <c r="N31" s="73">
        <f t="shared" si="6"/>
        <v>216</v>
      </c>
      <c r="O31" s="163">
        <f t="shared" si="7"/>
        <v>180</v>
      </c>
    </row>
    <row r="32" spans="3:15" x14ac:dyDescent="0.25">
      <c r="C32" s="258"/>
      <c r="D32" s="69">
        <v>3</v>
      </c>
      <c r="E32" s="270"/>
      <c r="F32" s="70" t="s">
        <v>20</v>
      </c>
      <c r="G32" s="71">
        <v>0.99</v>
      </c>
      <c r="H32" s="72">
        <f t="shared" si="0"/>
        <v>792</v>
      </c>
      <c r="I32" s="149">
        <f t="shared" si="1"/>
        <v>594</v>
      </c>
      <c r="J32" s="73">
        <f t="shared" si="2"/>
        <v>475.2</v>
      </c>
      <c r="K32" s="73">
        <f t="shared" si="3"/>
        <v>396</v>
      </c>
      <c r="L32" s="73">
        <f t="shared" si="4"/>
        <v>339.42857142857144</v>
      </c>
      <c r="M32" s="73">
        <f t="shared" si="5"/>
        <v>297</v>
      </c>
      <c r="N32" s="73">
        <f t="shared" si="6"/>
        <v>237.6</v>
      </c>
      <c r="O32" s="163">
        <f t="shared" si="7"/>
        <v>198</v>
      </c>
    </row>
    <row r="33" spans="3:15" ht="15.75" thickBot="1" x14ac:dyDescent="0.3">
      <c r="C33" s="259"/>
      <c r="D33" s="75">
        <v>4</v>
      </c>
      <c r="E33" s="271"/>
      <c r="F33" s="79" t="s">
        <v>20</v>
      </c>
      <c r="G33" s="77">
        <v>1.1399999999999999</v>
      </c>
      <c r="H33" s="72">
        <f t="shared" si="0"/>
        <v>912</v>
      </c>
      <c r="I33" s="149">
        <f t="shared" si="1"/>
        <v>684</v>
      </c>
      <c r="J33" s="73">
        <f t="shared" si="2"/>
        <v>547.20000000000005</v>
      </c>
      <c r="K33" s="73">
        <f t="shared" si="3"/>
        <v>456</v>
      </c>
      <c r="L33" s="73">
        <f t="shared" si="4"/>
        <v>390.85714285714283</v>
      </c>
      <c r="M33" s="73">
        <f t="shared" si="5"/>
        <v>342</v>
      </c>
      <c r="N33" s="73">
        <f t="shared" si="6"/>
        <v>273.60000000000002</v>
      </c>
      <c r="O33" s="163">
        <f t="shared" si="7"/>
        <v>228</v>
      </c>
    </row>
    <row r="34" spans="3:15" x14ac:dyDescent="0.25">
      <c r="C34" s="260" t="s">
        <v>14</v>
      </c>
      <c r="D34" s="62">
        <v>1</v>
      </c>
      <c r="E34" s="63" t="s">
        <v>19</v>
      </c>
      <c r="F34" s="63" t="s">
        <v>19</v>
      </c>
      <c r="G34" s="65">
        <v>0.68</v>
      </c>
      <c r="H34" s="72">
        <f t="shared" si="0"/>
        <v>544</v>
      </c>
      <c r="I34" s="149">
        <f t="shared" si="1"/>
        <v>408</v>
      </c>
      <c r="J34" s="73">
        <f t="shared" si="2"/>
        <v>326.39999999999998</v>
      </c>
      <c r="K34" s="73">
        <f t="shared" si="3"/>
        <v>272</v>
      </c>
      <c r="L34" s="73">
        <f t="shared" si="4"/>
        <v>233.14285714285714</v>
      </c>
      <c r="M34" s="73">
        <f t="shared" si="5"/>
        <v>204</v>
      </c>
      <c r="N34" s="73">
        <f t="shared" si="6"/>
        <v>163.19999999999999</v>
      </c>
      <c r="O34" s="163">
        <f t="shared" si="7"/>
        <v>136</v>
      </c>
    </row>
    <row r="35" spans="3:15" x14ac:dyDescent="0.25">
      <c r="C35" s="261"/>
      <c r="D35" s="69">
        <v>1.5</v>
      </c>
      <c r="E35" s="78" t="s">
        <v>19</v>
      </c>
      <c r="F35" s="78" t="s">
        <v>19</v>
      </c>
      <c r="G35" s="71">
        <v>0.83</v>
      </c>
      <c r="H35" s="72">
        <f t="shared" si="0"/>
        <v>664</v>
      </c>
      <c r="I35" s="149">
        <f t="shared" si="1"/>
        <v>498</v>
      </c>
      <c r="J35" s="73">
        <f t="shared" si="2"/>
        <v>398.4</v>
      </c>
      <c r="K35" s="73">
        <f t="shared" si="3"/>
        <v>332</v>
      </c>
      <c r="L35" s="73">
        <f t="shared" si="4"/>
        <v>284.57142857142856</v>
      </c>
      <c r="M35" s="73">
        <f t="shared" si="5"/>
        <v>249</v>
      </c>
      <c r="N35" s="73">
        <f t="shared" si="6"/>
        <v>199.2</v>
      </c>
      <c r="O35" s="163">
        <f t="shared" si="7"/>
        <v>166</v>
      </c>
    </row>
    <row r="36" spans="3:15" x14ac:dyDescent="0.25">
      <c r="C36" s="261"/>
      <c r="D36" s="69">
        <v>2</v>
      </c>
      <c r="E36" s="78" t="s">
        <v>19</v>
      </c>
      <c r="F36" s="70" t="s">
        <v>20</v>
      </c>
      <c r="G36" s="71">
        <v>0.96</v>
      </c>
      <c r="H36" s="72">
        <f t="shared" si="0"/>
        <v>768</v>
      </c>
      <c r="I36" s="149">
        <f t="shared" si="1"/>
        <v>576</v>
      </c>
      <c r="J36" s="73">
        <f t="shared" si="2"/>
        <v>460.8</v>
      </c>
      <c r="K36" s="73">
        <f t="shared" si="3"/>
        <v>384</v>
      </c>
      <c r="L36" s="73">
        <f t="shared" si="4"/>
        <v>329.14285714285717</v>
      </c>
      <c r="M36" s="73">
        <f t="shared" si="5"/>
        <v>288</v>
      </c>
      <c r="N36" s="73">
        <f t="shared" si="6"/>
        <v>230.4</v>
      </c>
      <c r="O36" s="163">
        <f t="shared" si="7"/>
        <v>192</v>
      </c>
    </row>
    <row r="37" spans="3:15" x14ac:dyDescent="0.25">
      <c r="C37" s="261"/>
      <c r="D37" s="69">
        <v>2.5</v>
      </c>
      <c r="E37" s="78" t="s">
        <v>19</v>
      </c>
      <c r="F37" s="70" t="s">
        <v>20</v>
      </c>
      <c r="G37" s="71">
        <v>1.08</v>
      </c>
      <c r="H37" s="72">
        <f t="shared" si="0"/>
        <v>864.00000000000011</v>
      </c>
      <c r="I37" s="149">
        <f t="shared" si="1"/>
        <v>648.00000000000011</v>
      </c>
      <c r="J37" s="73">
        <f t="shared" si="2"/>
        <v>518.40000000000009</v>
      </c>
      <c r="K37" s="73">
        <f t="shared" si="3"/>
        <v>432.00000000000006</v>
      </c>
      <c r="L37" s="73">
        <f t="shared" si="4"/>
        <v>370.28571428571433</v>
      </c>
      <c r="M37" s="73">
        <f t="shared" si="5"/>
        <v>324.00000000000006</v>
      </c>
      <c r="N37" s="73">
        <f t="shared" si="6"/>
        <v>259.20000000000005</v>
      </c>
      <c r="O37" s="163">
        <f t="shared" si="7"/>
        <v>216.00000000000003</v>
      </c>
    </row>
    <row r="38" spans="3:15" x14ac:dyDescent="0.25">
      <c r="C38" s="261"/>
      <c r="D38" s="69">
        <v>3</v>
      </c>
      <c r="E38" s="78" t="s">
        <v>19</v>
      </c>
      <c r="F38" s="70" t="s">
        <v>20</v>
      </c>
      <c r="G38" s="71">
        <v>1.18</v>
      </c>
      <c r="H38" s="72">
        <f t="shared" si="0"/>
        <v>944</v>
      </c>
      <c r="I38" s="149">
        <f t="shared" si="1"/>
        <v>708</v>
      </c>
      <c r="J38" s="73">
        <f t="shared" si="2"/>
        <v>566.4</v>
      </c>
      <c r="K38" s="73">
        <f t="shared" si="3"/>
        <v>472</v>
      </c>
      <c r="L38" s="73">
        <f t="shared" si="4"/>
        <v>404.57142857142856</v>
      </c>
      <c r="M38" s="73">
        <f t="shared" si="5"/>
        <v>354</v>
      </c>
      <c r="N38" s="73">
        <f t="shared" si="6"/>
        <v>283.2</v>
      </c>
      <c r="O38" s="163">
        <f t="shared" si="7"/>
        <v>236</v>
      </c>
    </row>
    <row r="39" spans="3:15" ht="15.75" thickBot="1" x14ac:dyDescent="0.3">
      <c r="C39" s="262"/>
      <c r="D39" s="75">
        <v>4</v>
      </c>
      <c r="E39" s="81" t="s">
        <v>19</v>
      </c>
      <c r="F39" s="79" t="s">
        <v>20</v>
      </c>
      <c r="G39" s="77">
        <v>1.36</v>
      </c>
      <c r="H39" s="72">
        <f t="shared" si="0"/>
        <v>1088</v>
      </c>
      <c r="I39" s="149">
        <f t="shared" si="1"/>
        <v>816</v>
      </c>
      <c r="J39" s="73">
        <f t="shared" si="2"/>
        <v>652.79999999999995</v>
      </c>
      <c r="K39" s="73">
        <f t="shared" si="3"/>
        <v>544</v>
      </c>
      <c r="L39" s="73">
        <f t="shared" si="4"/>
        <v>466.28571428571428</v>
      </c>
      <c r="M39" s="73">
        <f t="shared" si="5"/>
        <v>408</v>
      </c>
      <c r="N39" s="73">
        <f t="shared" si="6"/>
        <v>326.39999999999998</v>
      </c>
      <c r="O39" s="163">
        <f t="shared" si="7"/>
        <v>272</v>
      </c>
    </row>
    <row r="40" spans="3:15" x14ac:dyDescent="0.25">
      <c r="C40" s="241" t="s">
        <v>15</v>
      </c>
      <c r="D40" s="62">
        <v>1</v>
      </c>
      <c r="E40" s="82" t="s">
        <v>23</v>
      </c>
      <c r="F40" s="63" t="s">
        <v>19</v>
      </c>
      <c r="G40" s="65">
        <v>0.91</v>
      </c>
      <c r="H40" s="72">
        <f t="shared" si="0"/>
        <v>728</v>
      </c>
      <c r="I40" s="149">
        <f t="shared" si="1"/>
        <v>546</v>
      </c>
      <c r="J40" s="73">
        <f t="shared" si="2"/>
        <v>436.8</v>
      </c>
      <c r="K40" s="73">
        <f t="shared" si="3"/>
        <v>364</v>
      </c>
      <c r="L40" s="73">
        <f t="shared" si="4"/>
        <v>312</v>
      </c>
      <c r="M40" s="73">
        <f t="shared" si="5"/>
        <v>273</v>
      </c>
      <c r="N40" s="73">
        <f t="shared" si="6"/>
        <v>218.4</v>
      </c>
      <c r="O40" s="163">
        <f t="shared" si="7"/>
        <v>182</v>
      </c>
    </row>
    <row r="41" spans="3:15" x14ac:dyDescent="0.25">
      <c r="C41" s="242"/>
      <c r="D41" s="69">
        <v>1.5</v>
      </c>
      <c r="E41" s="78" t="s">
        <v>19</v>
      </c>
      <c r="F41" s="78" t="s">
        <v>19</v>
      </c>
      <c r="G41" s="71">
        <v>1.1200000000000001</v>
      </c>
      <c r="H41" s="72">
        <f t="shared" si="0"/>
        <v>896</v>
      </c>
      <c r="I41" s="149">
        <f t="shared" si="1"/>
        <v>672</v>
      </c>
      <c r="J41" s="73">
        <f t="shared" si="2"/>
        <v>537.6</v>
      </c>
      <c r="K41" s="73">
        <f t="shared" si="3"/>
        <v>448</v>
      </c>
      <c r="L41" s="73">
        <f t="shared" si="4"/>
        <v>384</v>
      </c>
      <c r="M41" s="73">
        <f t="shared" si="5"/>
        <v>336</v>
      </c>
      <c r="N41" s="73">
        <f t="shared" si="6"/>
        <v>268.8</v>
      </c>
      <c r="O41" s="163">
        <f t="shared" si="7"/>
        <v>224</v>
      </c>
    </row>
    <row r="42" spans="3:15" x14ac:dyDescent="0.25">
      <c r="C42" s="242"/>
      <c r="D42" s="69">
        <v>2</v>
      </c>
      <c r="E42" s="78" t="s">
        <v>19</v>
      </c>
      <c r="F42" s="70" t="s">
        <v>20</v>
      </c>
      <c r="G42" s="71">
        <v>1.29</v>
      </c>
      <c r="H42" s="72">
        <f t="shared" si="0"/>
        <v>1032</v>
      </c>
      <c r="I42" s="149">
        <f t="shared" si="1"/>
        <v>774</v>
      </c>
      <c r="J42" s="73">
        <f t="shared" si="2"/>
        <v>619.20000000000005</v>
      </c>
      <c r="K42" s="73">
        <f t="shared" si="3"/>
        <v>516</v>
      </c>
      <c r="L42" s="73">
        <f t="shared" si="4"/>
        <v>442.28571428571428</v>
      </c>
      <c r="M42" s="73">
        <f t="shared" si="5"/>
        <v>387</v>
      </c>
      <c r="N42" s="73">
        <f t="shared" si="6"/>
        <v>309.60000000000002</v>
      </c>
      <c r="O42" s="163">
        <f t="shared" si="7"/>
        <v>258</v>
      </c>
    </row>
    <row r="43" spans="3:15" x14ac:dyDescent="0.25">
      <c r="C43" s="242"/>
      <c r="D43" s="69">
        <v>2.5</v>
      </c>
      <c r="E43" s="78" t="s">
        <v>19</v>
      </c>
      <c r="F43" s="70" t="s">
        <v>20</v>
      </c>
      <c r="G43" s="71">
        <v>1.44</v>
      </c>
      <c r="H43" s="72">
        <f t="shared" si="0"/>
        <v>1152</v>
      </c>
      <c r="I43" s="149">
        <f t="shared" si="1"/>
        <v>864</v>
      </c>
      <c r="J43" s="73">
        <f t="shared" si="2"/>
        <v>691.2</v>
      </c>
      <c r="K43" s="73">
        <f t="shared" si="3"/>
        <v>576</v>
      </c>
      <c r="L43" s="73">
        <f t="shared" si="4"/>
        <v>493.71428571428572</v>
      </c>
      <c r="M43" s="73">
        <f t="shared" si="5"/>
        <v>432</v>
      </c>
      <c r="N43" s="73">
        <f t="shared" si="6"/>
        <v>345.6</v>
      </c>
      <c r="O43" s="163">
        <f t="shared" si="7"/>
        <v>288</v>
      </c>
    </row>
    <row r="44" spans="3:15" x14ac:dyDescent="0.25">
      <c r="C44" s="242"/>
      <c r="D44" s="69">
        <v>3</v>
      </c>
      <c r="E44" s="78" t="s">
        <v>19</v>
      </c>
      <c r="F44" s="70" t="s">
        <v>20</v>
      </c>
      <c r="G44" s="71">
        <v>1.58</v>
      </c>
      <c r="H44" s="72">
        <f t="shared" si="0"/>
        <v>1264</v>
      </c>
      <c r="I44" s="149">
        <f t="shared" si="1"/>
        <v>948</v>
      </c>
      <c r="J44" s="73">
        <f t="shared" si="2"/>
        <v>758.4</v>
      </c>
      <c r="K44" s="73">
        <f t="shared" si="3"/>
        <v>632</v>
      </c>
      <c r="L44" s="73">
        <f t="shared" si="4"/>
        <v>541.71428571428567</v>
      </c>
      <c r="M44" s="73">
        <f t="shared" si="5"/>
        <v>474</v>
      </c>
      <c r="N44" s="73">
        <f t="shared" si="6"/>
        <v>379.2</v>
      </c>
      <c r="O44" s="163">
        <f t="shared" si="7"/>
        <v>316</v>
      </c>
    </row>
    <row r="45" spans="3:15" ht="15.75" thickBot="1" x14ac:dyDescent="0.3">
      <c r="C45" s="243"/>
      <c r="D45" s="75">
        <v>4</v>
      </c>
      <c r="E45" s="81" t="s">
        <v>19</v>
      </c>
      <c r="F45" s="79" t="s">
        <v>20</v>
      </c>
      <c r="G45" s="77">
        <v>1.82</v>
      </c>
      <c r="H45" s="72">
        <f t="shared" si="0"/>
        <v>1456</v>
      </c>
      <c r="I45" s="149">
        <f t="shared" si="1"/>
        <v>1092</v>
      </c>
      <c r="J45" s="73">
        <f t="shared" si="2"/>
        <v>873.6</v>
      </c>
      <c r="K45" s="73">
        <f t="shared" si="3"/>
        <v>728</v>
      </c>
      <c r="L45" s="73">
        <f t="shared" si="4"/>
        <v>624</v>
      </c>
      <c r="M45" s="73">
        <f t="shared" si="5"/>
        <v>546</v>
      </c>
      <c r="N45" s="73">
        <f t="shared" si="6"/>
        <v>436.8</v>
      </c>
      <c r="O45" s="163">
        <f t="shared" si="7"/>
        <v>364</v>
      </c>
    </row>
    <row r="46" spans="3:15" x14ac:dyDescent="0.25">
      <c r="C46" s="244" t="s">
        <v>16</v>
      </c>
      <c r="D46" s="62">
        <v>1</v>
      </c>
      <c r="E46" s="82" t="s">
        <v>23</v>
      </c>
      <c r="F46" s="82" t="s">
        <v>23</v>
      </c>
      <c r="G46" s="65">
        <v>1.1399999999999999</v>
      </c>
      <c r="H46" s="72">
        <f t="shared" si="0"/>
        <v>912</v>
      </c>
      <c r="I46" s="149">
        <f t="shared" si="1"/>
        <v>684</v>
      </c>
      <c r="J46" s="73">
        <f t="shared" si="2"/>
        <v>547.20000000000005</v>
      </c>
      <c r="K46" s="73">
        <f t="shared" si="3"/>
        <v>456</v>
      </c>
      <c r="L46" s="73">
        <f t="shared" si="4"/>
        <v>390.85714285714283</v>
      </c>
      <c r="M46" s="73">
        <f t="shared" si="5"/>
        <v>342</v>
      </c>
      <c r="N46" s="73">
        <f t="shared" si="6"/>
        <v>273.60000000000002</v>
      </c>
      <c r="O46" s="163">
        <f t="shared" si="7"/>
        <v>228</v>
      </c>
    </row>
    <row r="47" spans="3:15" x14ac:dyDescent="0.25">
      <c r="C47" s="245"/>
      <c r="D47" s="69">
        <v>1.5</v>
      </c>
      <c r="E47" s="83" t="s">
        <v>23</v>
      </c>
      <c r="F47" s="78" t="s">
        <v>19</v>
      </c>
      <c r="G47" s="71">
        <v>1.39</v>
      </c>
      <c r="H47" s="72">
        <f t="shared" si="0"/>
        <v>1112</v>
      </c>
      <c r="I47" s="149">
        <f t="shared" si="1"/>
        <v>834</v>
      </c>
      <c r="J47" s="73">
        <f t="shared" si="2"/>
        <v>667.2</v>
      </c>
      <c r="K47" s="73">
        <f t="shared" si="3"/>
        <v>556</v>
      </c>
      <c r="L47" s="73">
        <f t="shared" si="4"/>
        <v>476.57142857142856</v>
      </c>
      <c r="M47" s="73">
        <f t="shared" si="5"/>
        <v>417</v>
      </c>
      <c r="N47" s="73">
        <f t="shared" si="6"/>
        <v>333.6</v>
      </c>
      <c r="O47" s="163">
        <f t="shared" si="7"/>
        <v>278</v>
      </c>
    </row>
    <row r="48" spans="3:15" x14ac:dyDescent="0.25">
      <c r="C48" s="245"/>
      <c r="D48" s="69">
        <v>2</v>
      </c>
      <c r="E48" s="83" t="s">
        <v>23</v>
      </c>
      <c r="F48" s="78" t="s">
        <v>19</v>
      </c>
      <c r="G48" s="71">
        <v>1.61</v>
      </c>
      <c r="H48" s="72">
        <f t="shared" si="0"/>
        <v>1288</v>
      </c>
      <c r="I48" s="149">
        <f t="shared" si="1"/>
        <v>966</v>
      </c>
      <c r="J48" s="73">
        <f t="shared" si="2"/>
        <v>772.8</v>
      </c>
      <c r="K48" s="73">
        <f t="shared" si="3"/>
        <v>644</v>
      </c>
      <c r="L48" s="73">
        <f t="shared" si="4"/>
        <v>552</v>
      </c>
      <c r="M48" s="73">
        <f t="shared" si="5"/>
        <v>483</v>
      </c>
      <c r="N48" s="73">
        <f t="shared" si="6"/>
        <v>386.4</v>
      </c>
      <c r="O48" s="163">
        <f t="shared" si="7"/>
        <v>322</v>
      </c>
    </row>
    <row r="49" spans="3:15" x14ac:dyDescent="0.25">
      <c r="C49" s="245"/>
      <c r="D49" s="69">
        <v>2.5</v>
      </c>
      <c r="E49" s="78" t="s">
        <v>19</v>
      </c>
      <c r="F49" s="78" t="s">
        <v>19</v>
      </c>
      <c r="G49" s="71">
        <v>1.8</v>
      </c>
      <c r="H49" s="72">
        <f t="shared" si="0"/>
        <v>1440</v>
      </c>
      <c r="I49" s="149">
        <f t="shared" si="1"/>
        <v>1080</v>
      </c>
      <c r="J49" s="73">
        <f t="shared" si="2"/>
        <v>864</v>
      </c>
      <c r="K49" s="73">
        <f t="shared" si="3"/>
        <v>720</v>
      </c>
      <c r="L49" s="73">
        <f t="shared" si="4"/>
        <v>617.14285714285711</v>
      </c>
      <c r="M49" s="73">
        <f t="shared" si="5"/>
        <v>540</v>
      </c>
      <c r="N49" s="73">
        <f t="shared" si="6"/>
        <v>432</v>
      </c>
      <c r="O49" s="163">
        <f t="shared" si="7"/>
        <v>360</v>
      </c>
    </row>
    <row r="50" spans="3:15" x14ac:dyDescent="0.25">
      <c r="C50" s="245"/>
      <c r="D50" s="69">
        <v>3</v>
      </c>
      <c r="E50" s="78" t="s">
        <v>19</v>
      </c>
      <c r="F50" s="78" t="s">
        <v>19</v>
      </c>
      <c r="G50" s="71">
        <v>1.97</v>
      </c>
      <c r="H50" s="72">
        <f t="shared" si="0"/>
        <v>1576</v>
      </c>
      <c r="I50" s="149">
        <f t="shared" si="1"/>
        <v>1182</v>
      </c>
      <c r="J50" s="73">
        <f t="shared" si="2"/>
        <v>945.6</v>
      </c>
      <c r="K50" s="73">
        <f t="shared" si="3"/>
        <v>788</v>
      </c>
      <c r="L50" s="73">
        <f t="shared" si="4"/>
        <v>675.42857142857144</v>
      </c>
      <c r="M50" s="73">
        <f t="shared" si="5"/>
        <v>591</v>
      </c>
      <c r="N50" s="73">
        <f t="shared" si="6"/>
        <v>472.8</v>
      </c>
      <c r="O50" s="163">
        <f t="shared" si="7"/>
        <v>394</v>
      </c>
    </row>
    <row r="51" spans="3:15" ht="15.75" thickBot="1" x14ac:dyDescent="0.3">
      <c r="C51" s="246"/>
      <c r="D51" s="75">
        <v>4</v>
      </c>
      <c r="E51" s="81" t="s">
        <v>19</v>
      </c>
      <c r="F51" s="81" t="s">
        <v>19</v>
      </c>
      <c r="G51" s="77">
        <v>2.27</v>
      </c>
      <c r="H51" s="72">
        <f t="shared" si="0"/>
        <v>1816</v>
      </c>
      <c r="I51" s="149">
        <f t="shared" si="1"/>
        <v>1362</v>
      </c>
      <c r="J51" s="73">
        <f t="shared" si="2"/>
        <v>1089.5999999999999</v>
      </c>
      <c r="K51" s="73">
        <f t="shared" si="3"/>
        <v>908</v>
      </c>
      <c r="L51" s="73">
        <f t="shared" si="4"/>
        <v>778.28571428571433</v>
      </c>
      <c r="M51" s="73">
        <f t="shared" si="5"/>
        <v>681</v>
      </c>
      <c r="N51" s="73">
        <f t="shared" si="6"/>
        <v>544.79999999999995</v>
      </c>
      <c r="O51" s="163">
        <f t="shared" si="7"/>
        <v>454</v>
      </c>
    </row>
    <row r="52" spans="3:15" x14ac:dyDescent="0.25">
      <c r="C52" s="247" t="s">
        <v>17</v>
      </c>
      <c r="D52" s="62">
        <v>1</v>
      </c>
      <c r="E52" s="82" t="s">
        <v>23</v>
      </c>
      <c r="F52" s="82" t="s">
        <v>23</v>
      </c>
      <c r="G52" s="65">
        <v>1.37</v>
      </c>
      <c r="H52" s="72">
        <f t="shared" si="0"/>
        <v>1096</v>
      </c>
      <c r="I52" s="149">
        <f t="shared" si="1"/>
        <v>822</v>
      </c>
      <c r="J52" s="73">
        <f t="shared" si="2"/>
        <v>657.6</v>
      </c>
      <c r="K52" s="73">
        <f t="shared" si="3"/>
        <v>548</v>
      </c>
      <c r="L52" s="73">
        <f t="shared" si="4"/>
        <v>469.71428571428572</v>
      </c>
      <c r="M52" s="73">
        <f t="shared" si="5"/>
        <v>411</v>
      </c>
      <c r="N52" s="73">
        <f t="shared" si="6"/>
        <v>328.8</v>
      </c>
      <c r="O52" s="163">
        <f t="shared" si="7"/>
        <v>274</v>
      </c>
    </row>
    <row r="53" spans="3:15" x14ac:dyDescent="0.25">
      <c r="C53" s="248"/>
      <c r="D53" s="69">
        <v>1.5</v>
      </c>
      <c r="E53" s="83" t="s">
        <v>23</v>
      </c>
      <c r="F53" s="83" t="s">
        <v>23</v>
      </c>
      <c r="G53" s="71">
        <v>1.68</v>
      </c>
      <c r="H53" s="72">
        <f t="shared" si="0"/>
        <v>1344</v>
      </c>
      <c r="I53" s="149">
        <f t="shared" si="1"/>
        <v>1008</v>
      </c>
      <c r="J53" s="73">
        <f t="shared" si="2"/>
        <v>806.4</v>
      </c>
      <c r="K53" s="73">
        <f t="shared" si="3"/>
        <v>672</v>
      </c>
      <c r="L53" s="73">
        <f t="shared" si="4"/>
        <v>576</v>
      </c>
      <c r="M53" s="73">
        <f t="shared" si="5"/>
        <v>504</v>
      </c>
      <c r="N53" s="73">
        <f t="shared" si="6"/>
        <v>403.2</v>
      </c>
      <c r="O53" s="163">
        <f t="shared" si="7"/>
        <v>336</v>
      </c>
    </row>
    <row r="54" spans="3:15" x14ac:dyDescent="0.25">
      <c r="C54" s="248"/>
      <c r="D54" s="69">
        <v>2</v>
      </c>
      <c r="E54" s="83" t="s">
        <v>23</v>
      </c>
      <c r="F54" s="78" t="s">
        <v>19</v>
      </c>
      <c r="G54" s="71">
        <v>1.94</v>
      </c>
      <c r="H54" s="72">
        <f t="shared" si="0"/>
        <v>1552</v>
      </c>
      <c r="I54" s="149">
        <f t="shared" si="1"/>
        <v>1164</v>
      </c>
      <c r="J54" s="73">
        <f t="shared" si="2"/>
        <v>931.2</v>
      </c>
      <c r="K54" s="73">
        <f t="shared" si="3"/>
        <v>776</v>
      </c>
      <c r="L54" s="73">
        <f t="shared" si="4"/>
        <v>665.14285714285711</v>
      </c>
      <c r="M54" s="73">
        <f t="shared" si="5"/>
        <v>582</v>
      </c>
      <c r="N54" s="73">
        <f t="shared" si="6"/>
        <v>465.6</v>
      </c>
      <c r="O54" s="163">
        <f t="shared" si="7"/>
        <v>388</v>
      </c>
    </row>
    <row r="55" spans="3:15" x14ac:dyDescent="0.25">
      <c r="C55" s="248"/>
      <c r="D55" s="69">
        <v>2.5</v>
      </c>
      <c r="E55" s="83" t="s">
        <v>23</v>
      </c>
      <c r="F55" s="78" t="s">
        <v>19</v>
      </c>
      <c r="G55" s="71">
        <v>2.16</v>
      </c>
      <c r="H55" s="72">
        <f t="shared" si="0"/>
        <v>1728.0000000000002</v>
      </c>
      <c r="I55" s="149">
        <f t="shared" si="1"/>
        <v>1296.0000000000002</v>
      </c>
      <c r="J55" s="73">
        <f t="shared" si="2"/>
        <v>1036.8000000000002</v>
      </c>
      <c r="K55" s="73">
        <f t="shared" si="3"/>
        <v>864.00000000000011</v>
      </c>
      <c r="L55" s="73">
        <f t="shared" si="4"/>
        <v>740.57142857142867</v>
      </c>
      <c r="M55" s="73">
        <f t="shared" si="5"/>
        <v>648.00000000000011</v>
      </c>
      <c r="N55" s="73">
        <f t="shared" si="6"/>
        <v>518.40000000000009</v>
      </c>
      <c r="O55" s="163">
        <f t="shared" si="7"/>
        <v>432.00000000000006</v>
      </c>
    </row>
    <row r="56" spans="3:15" x14ac:dyDescent="0.25">
      <c r="C56" s="248"/>
      <c r="D56" s="69">
        <v>3</v>
      </c>
      <c r="E56" s="83" t="s">
        <v>23</v>
      </c>
      <c r="F56" s="78" t="s">
        <v>19</v>
      </c>
      <c r="G56" s="71">
        <v>2.37</v>
      </c>
      <c r="H56" s="72">
        <f t="shared" si="0"/>
        <v>1896</v>
      </c>
      <c r="I56" s="149">
        <f t="shared" si="1"/>
        <v>1422</v>
      </c>
      <c r="J56" s="73">
        <f t="shared" si="2"/>
        <v>1137.5999999999999</v>
      </c>
      <c r="K56" s="73">
        <f t="shared" si="3"/>
        <v>948</v>
      </c>
      <c r="L56" s="73">
        <f t="shared" si="4"/>
        <v>812.57142857142856</v>
      </c>
      <c r="M56" s="73">
        <f t="shared" si="5"/>
        <v>711</v>
      </c>
      <c r="N56" s="73">
        <f t="shared" si="6"/>
        <v>568.79999999999995</v>
      </c>
      <c r="O56" s="163">
        <f t="shared" si="7"/>
        <v>474</v>
      </c>
    </row>
    <row r="57" spans="3:15" ht="15.75" thickBot="1" x14ac:dyDescent="0.3">
      <c r="C57" s="249"/>
      <c r="D57" s="75">
        <v>4</v>
      </c>
      <c r="E57" s="84" t="s">
        <v>23</v>
      </c>
      <c r="F57" s="81" t="s">
        <v>19</v>
      </c>
      <c r="G57" s="77">
        <v>2.74</v>
      </c>
      <c r="H57" s="72">
        <f t="shared" si="0"/>
        <v>2192</v>
      </c>
      <c r="I57" s="149">
        <f t="shared" si="1"/>
        <v>1644</v>
      </c>
      <c r="J57" s="73">
        <f t="shared" si="2"/>
        <v>1315.2</v>
      </c>
      <c r="K57" s="73">
        <f t="shared" si="3"/>
        <v>1096</v>
      </c>
      <c r="L57" s="73">
        <f t="shared" si="4"/>
        <v>939.42857142857144</v>
      </c>
      <c r="M57" s="73">
        <f t="shared" si="5"/>
        <v>822</v>
      </c>
      <c r="N57" s="73">
        <f t="shared" si="6"/>
        <v>657.6</v>
      </c>
      <c r="O57" s="163">
        <f t="shared" si="7"/>
        <v>548</v>
      </c>
    </row>
    <row r="58" spans="3:15" x14ac:dyDescent="0.25">
      <c r="C58" s="264" t="s">
        <v>18</v>
      </c>
      <c r="D58" s="62">
        <v>1</v>
      </c>
      <c r="E58" s="85" t="s">
        <v>24</v>
      </c>
      <c r="F58" s="82" t="s">
        <v>23</v>
      </c>
      <c r="G58" s="65">
        <v>1.82</v>
      </c>
      <c r="H58" s="72">
        <f t="shared" si="0"/>
        <v>1456</v>
      </c>
      <c r="I58" s="149">
        <f t="shared" si="1"/>
        <v>1092</v>
      </c>
      <c r="J58" s="73">
        <f t="shared" si="2"/>
        <v>873.6</v>
      </c>
      <c r="K58" s="73">
        <f t="shared" si="3"/>
        <v>728</v>
      </c>
      <c r="L58" s="73">
        <f t="shared" si="4"/>
        <v>624</v>
      </c>
      <c r="M58" s="73">
        <f t="shared" si="5"/>
        <v>546</v>
      </c>
      <c r="N58" s="73">
        <f t="shared" si="6"/>
        <v>436.8</v>
      </c>
      <c r="O58" s="163">
        <f t="shared" si="7"/>
        <v>364</v>
      </c>
    </row>
    <row r="59" spans="3:15" x14ac:dyDescent="0.25">
      <c r="C59" s="265"/>
      <c r="D59" s="69">
        <v>1.5</v>
      </c>
      <c r="E59" s="86" t="s">
        <v>24</v>
      </c>
      <c r="F59" s="83" t="s">
        <v>23</v>
      </c>
      <c r="G59" s="71">
        <v>2.23</v>
      </c>
      <c r="H59" s="72">
        <f t="shared" si="0"/>
        <v>1784</v>
      </c>
      <c r="I59" s="149">
        <f t="shared" si="1"/>
        <v>1338</v>
      </c>
      <c r="J59" s="73">
        <f t="shared" si="2"/>
        <v>1070.4000000000001</v>
      </c>
      <c r="K59" s="73">
        <f t="shared" si="3"/>
        <v>892</v>
      </c>
      <c r="L59" s="73">
        <f t="shared" si="4"/>
        <v>764.57142857142856</v>
      </c>
      <c r="M59" s="73">
        <f t="shared" si="5"/>
        <v>669</v>
      </c>
      <c r="N59" s="73">
        <f t="shared" si="6"/>
        <v>535.20000000000005</v>
      </c>
      <c r="O59" s="163">
        <f t="shared" si="7"/>
        <v>446</v>
      </c>
    </row>
    <row r="60" spans="3:15" x14ac:dyDescent="0.25">
      <c r="C60" s="265"/>
      <c r="D60" s="69">
        <v>2</v>
      </c>
      <c r="E60" s="83" t="s">
        <v>23</v>
      </c>
      <c r="F60" s="83" t="s">
        <v>23</v>
      </c>
      <c r="G60" s="71">
        <v>2.58</v>
      </c>
      <c r="H60" s="72">
        <f t="shared" si="0"/>
        <v>2064</v>
      </c>
      <c r="I60" s="149">
        <f t="shared" si="1"/>
        <v>1548</v>
      </c>
      <c r="J60" s="73">
        <f t="shared" si="2"/>
        <v>1238.4000000000001</v>
      </c>
      <c r="K60" s="73">
        <f t="shared" si="3"/>
        <v>1032</v>
      </c>
      <c r="L60" s="73">
        <f t="shared" si="4"/>
        <v>884.57142857142856</v>
      </c>
      <c r="M60" s="73">
        <f t="shared" si="5"/>
        <v>774</v>
      </c>
      <c r="N60" s="73">
        <f t="shared" si="6"/>
        <v>619.20000000000005</v>
      </c>
      <c r="O60" s="163">
        <f t="shared" si="7"/>
        <v>516</v>
      </c>
    </row>
    <row r="61" spans="3:15" x14ac:dyDescent="0.25">
      <c r="C61" s="265"/>
      <c r="D61" s="69">
        <v>2.5</v>
      </c>
      <c r="E61" s="83" t="s">
        <v>23</v>
      </c>
      <c r="F61" s="83" t="s">
        <v>23</v>
      </c>
      <c r="G61" s="71">
        <v>2.88</v>
      </c>
      <c r="H61" s="72">
        <f t="shared" si="0"/>
        <v>2304</v>
      </c>
      <c r="I61" s="149">
        <f t="shared" si="1"/>
        <v>1728</v>
      </c>
      <c r="J61" s="73">
        <f t="shared" si="2"/>
        <v>1382.4</v>
      </c>
      <c r="K61" s="73">
        <f t="shared" si="3"/>
        <v>1152</v>
      </c>
      <c r="L61" s="73">
        <f t="shared" si="4"/>
        <v>987.42857142857144</v>
      </c>
      <c r="M61" s="73">
        <f t="shared" si="5"/>
        <v>864</v>
      </c>
      <c r="N61" s="73">
        <f t="shared" si="6"/>
        <v>691.2</v>
      </c>
      <c r="O61" s="163">
        <f t="shared" si="7"/>
        <v>576</v>
      </c>
    </row>
    <row r="62" spans="3:15" x14ac:dyDescent="0.25">
      <c r="C62" s="265"/>
      <c r="D62" s="69">
        <v>3</v>
      </c>
      <c r="E62" s="83" t="s">
        <v>23</v>
      </c>
      <c r="F62" s="78" t="s">
        <v>19</v>
      </c>
      <c r="G62" s="71">
        <v>3.16</v>
      </c>
      <c r="H62" s="72">
        <f t="shared" si="0"/>
        <v>2528</v>
      </c>
      <c r="I62" s="149">
        <f t="shared" si="1"/>
        <v>1896</v>
      </c>
      <c r="J62" s="73">
        <f t="shared" si="2"/>
        <v>1516.8</v>
      </c>
      <c r="K62" s="73">
        <f t="shared" si="3"/>
        <v>1264</v>
      </c>
      <c r="L62" s="73">
        <f t="shared" si="4"/>
        <v>1083.4285714285713</v>
      </c>
      <c r="M62" s="73">
        <f t="shared" si="5"/>
        <v>948</v>
      </c>
      <c r="N62" s="73">
        <f t="shared" si="6"/>
        <v>758.4</v>
      </c>
      <c r="O62" s="163">
        <f t="shared" si="7"/>
        <v>632</v>
      </c>
    </row>
    <row r="63" spans="3:15" ht="15.75" thickBot="1" x14ac:dyDescent="0.3">
      <c r="C63" s="266"/>
      <c r="D63" s="75">
        <v>4</v>
      </c>
      <c r="E63" s="84" t="s">
        <v>23</v>
      </c>
      <c r="F63" s="81" t="s">
        <v>19</v>
      </c>
      <c r="G63" s="77">
        <v>3.65</v>
      </c>
      <c r="H63" s="191">
        <f t="shared" si="0"/>
        <v>2920</v>
      </c>
      <c r="I63" s="192">
        <f t="shared" si="1"/>
        <v>2190</v>
      </c>
      <c r="J63" s="165">
        <f t="shared" si="2"/>
        <v>1752</v>
      </c>
      <c r="K63" s="165">
        <f t="shared" si="3"/>
        <v>1460</v>
      </c>
      <c r="L63" s="165">
        <f t="shared" si="4"/>
        <v>1251.4285714285713</v>
      </c>
      <c r="M63" s="165">
        <f t="shared" si="5"/>
        <v>1095</v>
      </c>
      <c r="N63" s="165">
        <f t="shared" si="6"/>
        <v>876</v>
      </c>
      <c r="O63" s="166">
        <f t="shared" si="7"/>
        <v>730</v>
      </c>
    </row>
    <row r="65" spans="3:15" x14ac:dyDescent="0.25">
      <c r="C65" s="250" t="s">
        <v>26</v>
      </c>
      <c r="D65" s="250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</row>
    <row r="66" spans="3:15" x14ac:dyDescent="0.25">
      <c r="C66" s="250" t="s">
        <v>49</v>
      </c>
      <c r="D66" s="250"/>
      <c r="E66" s="250"/>
      <c r="F66" s="250"/>
      <c r="G66" s="250"/>
      <c r="H66" s="250"/>
      <c r="I66" s="250"/>
      <c r="J66" s="250"/>
    </row>
    <row r="67" spans="3:15" ht="21.75" customHeight="1" x14ac:dyDescent="0.25">
      <c r="C67" s="277" t="s">
        <v>42</v>
      </c>
      <c r="D67" s="277"/>
      <c r="E67" s="277"/>
    </row>
  </sheetData>
  <sheetProtection algorithmName="SHA-512" hashValue="1UjPpMJ6fuX1H3WDtPXGi0idTQJJYjBMS53Ij6m9VKMLdbAhnfY/fGFa2f/Ya1359SrEAYBr4mG32FJ6Fs7hjw==" saltValue="F22pVkFjkmfjKICybnKOng==" spinCount="100000" sheet="1" objects="1" scenarios="1" selectLockedCells="1"/>
  <mergeCells count="19">
    <mergeCell ref="C67:E67"/>
    <mergeCell ref="C65:O65"/>
    <mergeCell ref="C66:J66"/>
    <mergeCell ref="C2:P2"/>
    <mergeCell ref="C52:C57"/>
    <mergeCell ref="C58:C63"/>
    <mergeCell ref="I8:O8"/>
    <mergeCell ref="E28:E33"/>
    <mergeCell ref="C16:C21"/>
    <mergeCell ref="C22:C27"/>
    <mergeCell ref="C28:C33"/>
    <mergeCell ref="C34:C39"/>
    <mergeCell ref="C40:C45"/>
    <mergeCell ref="C46:C51"/>
    <mergeCell ref="E8:F8"/>
    <mergeCell ref="C8:C9"/>
    <mergeCell ref="D8:D9"/>
    <mergeCell ref="G8:G9"/>
    <mergeCell ref="C10:C15"/>
  </mergeCells>
  <pageMargins left="0.25" right="0.25" top="0.75" bottom="0.75" header="0.3" footer="0.3"/>
  <pageSetup paperSize="9" scale="5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B2:N49"/>
  <sheetViews>
    <sheetView showGridLines="0" tabSelected="1" zoomScaleNormal="100" zoomScalePageLayoutView="55" workbookViewId="0">
      <selection activeCell="C5" sqref="C5"/>
    </sheetView>
  </sheetViews>
  <sheetFormatPr baseColWidth="10" defaultColWidth="11.42578125" defaultRowHeight="15" x14ac:dyDescent="0.25"/>
  <cols>
    <col min="1" max="1" width="11.42578125" style="54" customWidth="1"/>
    <col min="2" max="2" width="7.7109375" style="54" customWidth="1"/>
    <col min="3" max="3" width="11.42578125" style="54"/>
    <col min="4" max="4" width="15.7109375" style="54" customWidth="1"/>
    <col min="5" max="5" width="14.42578125" style="54" customWidth="1"/>
    <col min="6" max="16384" width="11.42578125" style="54"/>
  </cols>
  <sheetData>
    <row r="2" spans="2:14" ht="21" x14ac:dyDescent="0.35">
      <c r="C2" s="281" t="s">
        <v>156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</row>
    <row r="3" spans="2:14" ht="26.25" x14ac:dyDescent="0.4"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2:14" ht="45" x14ac:dyDescent="0.25">
      <c r="B4" s="56"/>
      <c r="C4" s="57" t="s">
        <v>7</v>
      </c>
      <c r="D4" s="57" t="s">
        <v>8</v>
      </c>
      <c r="E4" s="57" t="s">
        <v>59</v>
      </c>
    </row>
    <row r="5" spans="2:14" ht="28.5" x14ac:dyDescent="0.25">
      <c r="B5" s="58" t="s">
        <v>9</v>
      </c>
      <c r="C5" s="53">
        <v>1</v>
      </c>
      <c r="D5" s="53">
        <v>16</v>
      </c>
      <c r="E5" s="53">
        <v>4</v>
      </c>
    </row>
    <row r="8" spans="2:14" ht="15" customHeight="1" x14ac:dyDescent="0.25">
      <c r="C8" s="232" t="s">
        <v>25</v>
      </c>
      <c r="D8" s="234" t="s">
        <v>1</v>
      </c>
      <c r="E8" s="232" t="s">
        <v>4</v>
      </c>
      <c r="F8" s="239" t="s">
        <v>5</v>
      </c>
      <c r="G8" s="236" t="s">
        <v>6</v>
      </c>
      <c r="H8" s="237"/>
      <c r="I8" s="237"/>
      <c r="J8" s="237"/>
      <c r="K8" s="237"/>
      <c r="L8" s="237"/>
      <c r="M8" s="238"/>
      <c r="N8" s="59"/>
    </row>
    <row r="9" spans="2:14" ht="45" customHeight="1" thickBot="1" x14ac:dyDescent="0.3">
      <c r="C9" s="233"/>
      <c r="D9" s="232"/>
      <c r="E9" s="233"/>
      <c r="F9" s="240"/>
      <c r="G9" s="156">
        <v>3</v>
      </c>
      <c r="H9" s="61">
        <v>4</v>
      </c>
      <c r="I9" s="61">
        <v>5</v>
      </c>
      <c r="J9" s="61">
        <v>6</v>
      </c>
      <c r="K9" s="61">
        <v>7</v>
      </c>
      <c r="L9" s="61">
        <v>8</v>
      </c>
      <c r="M9" s="61">
        <v>10</v>
      </c>
    </row>
    <row r="10" spans="2:14" x14ac:dyDescent="0.25">
      <c r="C10" s="278" t="s">
        <v>158</v>
      </c>
      <c r="D10" s="62">
        <v>2</v>
      </c>
      <c r="E10" s="180" t="s">
        <v>47</v>
      </c>
      <c r="F10" s="65">
        <v>0.22</v>
      </c>
      <c r="G10" s="72">
        <f>(F10*60000)/($G$9*(($C$5*10^2)/($D$5/$E$5)))</f>
        <v>176</v>
      </c>
      <c r="H10" s="149">
        <f t="shared" ref="H10:H15" si="0">(F10*60000)/($H$9*(($C$5*10^2)/($D$5/$E$5)))</f>
        <v>132</v>
      </c>
      <c r="I10" s="73">
        <f t="shared" ref="I10:I15" si="1">(F10*60000)/($I$9*(($C$5*10^2)/($D$5/$E$5)))</f>
        <v>105.6</v>
      </c>
      <c r="J10" s="73">
        <f t="shared" ref="J10:J15" si="2">(F10*60000)/($J$9*(($C$5*10^2)/($D$5/$E$5)))</f>
        <v>88</v>
      </c>
      <c r="K10" s="73">
        <f t="shared" ref="K10:K15" si="3">(F10*60000)/($K$9*(($C$5*10^2)/($D$5/$E$5)))</f>
        <v>75.428571428571431</v>
      </c>
      <c r="L10" s="73">
        <f t="shared" ref="L10:L15" si="4">(F10*60000)/($L$9*(($C$5*10^2)/($D$5/$E$5)))</f>
        <v>66</v>
      </c>
      <c r="M10" s="73">
        <f t="shared" ref="M10:M15" si="5">(F10*60000)/($M$9*(($C$5*10^2)/($D$5/$E$5)))</f>
        <v>52.8</v>
      </c>
    </row>
    <row r="11" spans="2:14" x14ac:dyDescent="0.25">
      <c r="C11" s="279"/>
      <c r="D11" s="69">
        <v>3</v>
      </c>
      <c r="E11" s="183" t="s">
        <v>24</v>
      </c>
      <c r="F11" s="71">
        <v>0.27</v>
      </c>
      <c r="G11" s="72">
        <f t="shared" ref="G11:G15" si="6">(F11*60000)/($G$9*(($C$5*10^2)/($D$5/$E$5)))</f>
        <v>216.00000000000003</v>
      </c>
      <c r="H11" s="149">
        <f t="shared" si="0"/>
        <v>162.00000000000003</v>
      </c>
      <c r="I11" s="73">
        <f t="shared" si="1"/>
        <v>129.60000000000002</v>
      </c>
      <c r="J11" s="73">
        <f t="shared" si="2"/>
        <v>108.00000000000001</v>
      </c>
      <c r="K11" s="73">
        <f t="shared" si="3"/>
        <v>92.571428571428584</v>
      </c>
      <c r="L11" s="73">
        <f t="shared" si="4"/>
        <v>81.000000000000014</v>
      </c>
      <c r="M11" s="73">
        <f t="shared" si="5"/>
        <v>64.800000000000011</v>
      </c>
    </row>
    <row r="12" spans="2:14" x14ac:dyDescent="0.25">
      <c r="C12" s="279"/>
      <c r="D12" s="69">
        <v>4</v>
      </c>
      <c r="E12" s="185" t="s">
        <v>23</v>
      </c>
      <c r="F12" s="71">
        <v>0.31</v>
      </c>
      <c r="G12" s="72">
        <f t="shared" si="6"/>
        <v>248</v>
      </c>
      <c r="H12" s="149">
        <f t="shared" si="0"/>
        <v>186</v>
      </c>
      <c r="I12" s="73">
        <f t="shared" si="1"/>
        <v>148.80000000000001</v>
      </c>
      <c r="J12" s="73">
        <f t="shared" si="2"/>
        <v>124</v>
      </c>
      <c r="K12" s="73">
        <f t="shared" si="3"/>
        <v>106.28571428571429</v>
      </c>
      <c r="L12" s="73">
        <f t="shared" si="4"/>
        <v>93</v>
      </c>
      <c r="M12" s="73">
        <f t="shared" si="5"/>
        <v>74.400000000000006</v>
      </c>
    </row>
    <row r="13" spans="2:14" x14ac:dyDescent="0.25">
      <c r="C13" s="279"/>
      <c r="D13" s="69">
        <v>5</v>
      </c>
      <c r="E13" s="185" t="s">
        <v>23</v>
      </c>
      <c r="F13" s="71">
        <v>0.35</v>
      </c>
      <c r="G13" s="72">
        <f t="shared" si="6"/>
        <v>280</v>
      </c>
      <c r="H13" s="149">
        <f t="shared" si="0"/>
        <v>210</v>
      </c>
      <c r="I13" s="73">
        <f t="shared" si="1"/>
        <v>168</v>
      </c>
      <c r="J13" s="73">
        <f t="shared" si="2"/>
        <v>140</v>
      </c>
      <c r="K13" s="73">
        <f t="shared" si="3"/>
        <v>120</v>
      </c>
      <c r="L13" s="73">
        <f t="shared" si="4"/>
        <v>105</v>
      </c>
      <c r="M13" s="73">
        <f t="shared" si="5"/>
        <v>84</v>
      </c>
    </row>
    <row r="14" spans="2:14" x14ac:dyDescent="0.25">
      <c r="C14" s="279"/>
      <c r="D14" s="69">
        <v>6</v>
      </c>
      <c r="E14" s="78" t="s">
        <v>19</v>
      </c>
      <c r="F14" s="71">
        <v>0.38</v>
      </c>
      <c r="G14" s="72">
        <f t="shared" si="6"/>
        <v>304</v>
      </c>
      <c r="H14" s="149">
        <f t="shared" si="0"/>
        <v>228</v>
      </c>
      <c r="I14" s="73">
        <f t="shared" si="1"/>
        <v>182.4</v>
      </c>
      <c r="J14" s="73">
        <f t="shared" si="2"/>
        <v>152</v>
      </c>
      <c r="K14" s="73">
        <f t="shared" si="3"/>
        <v>130.28571428571428</v>
      </c>
      <c r="L14" s="73">
        <f t="shared" si="4"/>
        <v>114</v>
      </c>
      <c r="M14" s="73">
        <f t="shared" si="5"/>
        <v>91.2</v>
      </c>
    </row>
    <row r="15" spans="2:14" ht="15.75" thickBot="1" x14ac:dyDescent="0.3">
      <c r="C15" s="280"/>
      <c r="D15" s="75">
        <v>7</v>
      </c>
      <c r="E15" s="187" t="s">
        <v>19</v>
      </c>
      <c r="F15" s="77">
        <v>0.41</v>
      </c>
      <c r="G15" s="72">
        <f t="shared" si="6"/>
        <v>328</v>
      </c>
      <c r="H15" s="149">
        <f t="shared" si="0"/>
        <v>246</v>
      </c>
      <c r="I15" s="73">
        <f t="shared" si="1"/>
        <v>196.8</v>
      </c>
      <c r="J15" s="73">
        <f t="shared" si="2"/>
        <v>164</v>
      </c>
      <c r="K15" s="73">
        <f t="shared" si="3"/>
        <v>140.57142857142858</v>
      </c>
      <c r="L15" s="73">
        <f t="shared" si="4"/>
        <v>123</v>
      </c>
      <c r="M15" s="73">
        <f t="shared" si="5"/>
        <v>98.4</v>
      </c>
    </row>
    <row r="16" spans="2:14" x14ac:dyDescent="0.25">
      <c r="C16" s="282" t="s">
        <v>151</v>
      </c>
      <c r="D16" s="62">
        <v>2</v>
      </c>
      <c r="E16" s="180" t="s">
        <v>47</v>
      </c>
      <c r="F16" s="65">
        <v>0.32</v>
      </c>
      <c r="G16" s="72">
        <f>(F16*60000)/($G$9*(($C$5*10^2)/($D$5/$E$5)))</f>
        <v>256</v>
      </c>
      <c r="H16" s="149">
        <f t="shared" ref="H16:H45" si="7">(F16*60000)/($H$9*(($C$5*10^2)/($D$5/$E$5)))</f>
        <v>192</v>
      </c>
      <c r="I16" s="73">
        <f t="shared" ref="I16:I45" si="8">(F16*60000)/($I$9*(($C$5*10^2)/($D$5/$E$5)))</f>
        <v>153.6</v>
      </c>
      <c r="J16" s="73">
        <f t="shared" ref="J16:J45" si="9">(F16*60000)/($J$9*(($C$5*10^2)/($D$5/$E$5)))</f>
        <v>128</v>
      </c>
      <c r="K16" s="73">
        <f t="shared" ref="K16:K45" si="10">(F16*60000)/($K$9*(($C$5*10^2)/($D$5/$E$5)))</f>
        <v>109.71428571428571</v>
      </c>
      <c r="L16" s="73">
        <f t="shared" ref="L16:L45" si="11">(F16*60000)/($L$9*(($C$5*10^2)/($D$5/$E$5)))</f>
        <v>96</v>
      </c>
      <c r="M16" s="73">
        <f t="shared" ref="M16:M45" si="12">(F16*60000)/($M$9*(($C$5*10^2)/($D$5/$E$5)))</f>
        <v>76.8</v>
      </c>
    </row>
    <row r="17" spans="3:13" x14ac:dyDescent="0.25">
      <c r="C17" s="283"/>
      <c r="D17" s="69">
        <v>3</v>
      </c>
      <c r="E17" s="183" t="s">
        <v>24</v>
      </c>
      <c r="F17" s="71">
        <v>0.39</v>
      </c>
      <c r="G17" s="72">
        <f t="shared" ref="G17:G45" si="13">(F17*60000)/($G$9*(($C$5*10^2)/($D$5/$E$5)))</f>
        <v>312</v>
      </c>
      <c r="H17" s="149">
        <f>(F17*60000)/($H$9*(($C$5*10^2)/($D$5/$E$5)))</f>
        <v>234</v>
      </c>
      <c r="I17" s="73">
        <f t="shared" si="8"/>
        <v>187.2</v>
      </c>
      <c r="J17" s="73">
        <f t="shared" si="9"/>
        <v>156</v>
      </c>
      <c r="K17" s="73">
        <f t="shared" si="10"/>
        <v>133.71428571428572</v>
      </c>
      <c r="L17" s="73">
        <f t="shared" si="11"/>
        <v>117</v>
      </c>
      <c r="M17" s="73">
        <f t="shared" si="12"/>
        <v>93.6</v>
      </c>
    </row>
    <row r="18" spans="3:13" x14ac:dyDescent="0.25">
      <c r="C18" s="283"/>
      <c r="D18" s="69">
        <v>4</v>
      </c>
      <c r="E18" s="185" t="s">
        <v>23</v>
      </c>
      <c r="F18" s="71">
        <v>0.45</v>
      </c>
      <c r="G18" s="72">
        <f t="shared" si="13"/>
        <v>360</v>
      </c>
      <c r="H18" s="149">
        <f t="shared" si="7"/>
        <v>270</v>
      </c>
      <c r="I18" s="73">
        <f t="shared" si="8"/>
        <v>216</v>
      </c>
      <c r="J18" s="73">
        <f t="shared" si="9"/>
        <v>180</v>
      </c>
      <c r="K18" s="73">
        <f t="shared" si="10"/>
        <v>154.28571428571428</v>
      </c>
      <c r="L18" s="73">
        <f t="shared" si="11"/>
        <v>135</v>
      </c>
      <c r="M18" s="73">
        <f t="shared" si="12"/>
        <v>108</v>
      </c>
    </row>
    <row r="19" spans="3:13" x14ac:dyDescent="0.25">
      <c r="C19" s="283"/>
      <c r="D19" s="69">
        <v>5</v>
      </c>
      <c r="E19" s="185" t="s">
        <v>23</v>
      </c>
      <c r="F19" s="71">
        <v>0.51</v>
      </c>
      <c r="G19" s="72">
        <f t="shared" si="13"/>
        <v>408</v>
      </c>
      <c r="H19" s="149">
        <f t="shared" si="7"/>
        <v>306</v>
      </c>
      <c r="I19" s="73">
        <f t="shared" si="8"/>
        <v>244.8</v>
      </c>
      <c r="J19" s="73">
        <f t="shared" si="9"/>
        <v>204</v>
      </c>
      <c r="K19" s="73">
        <f t="shared" si="10"/>
        <v>174.85714285714286</v>
      </c>
      <c r="L19" s="73">
        <f t="shared" si="11"/>
        <v>153</v>
      </c>
      <c r="M19" s="73">
        <f t="shared" si="12"/>
        <v>122.4</v>
      </c>
    </row>
    <row r="20" spans="3:13" x14ac:dyDescent="0.25">
      <c r="C20" s="283"/>
      <c r="D20" s="69">
        <v>6</v>
      </c>
      <c r="E20" s="78" t="s">
        <v>19</v>
      </c>
      <c r="F20" s="71">
        <v>0.55000000000000004</v>
      </c>
      <c r="G20" s="72">
        <f t="shared" si="13"/>
        <v>440</v>
      </c>
      <c r="H20" s="149">
        <f t="shared" si="7"/>
        <v>330</v>
      </c>
      <c r="I20" s="73">
        <f t="shared" si="8"/>
        <v>264</v>
      </c>
      <c r="J20" s="73">
        <f t="shared" si="9"/>
        <v>220</v>
      </c>
      <c r="K20" s="73">
        <f t="shared" si="10"/>
        <v>188.57142857142858</v>
      </c>
      <c r="L20" s="73">
        <f t="shared" si="11"/>
        <v>165</v>
      </c>
      <c r="M20" s="73">
        <f t="shared" si="12"/>
        <v>132</v>
      </c>
    </row>
    <row r="21" spans="3:13" ht="15.75" thickBot="1" x14ac:dyDescent="0.3">
      <c r="C21" s="284"/>
      <c r="D21" s="75">
        <v>7</v>
      </c>
      <c r="E21" s="187" t="s">
        <v>19</v>
      </c>
      <c r="F21" s="77">
        <v>0.6</v>
      </c>
      <c r="G21" s="72">
        <f t="shared" si="13"/>
        <v>480</v>
      </c>
      <c r="H21" s="149">
        <f t="shared" si="7"/>
        <v>360</v>
      </c>
      <c r="I21" s="73">
        <f t="shared" si="8"/>
        <v>288</v>
      </c>
      <c r="J21" s="73">
        <f t="shared" si="9"/>
        <v>240</v>
      </c>
      <c r="K21" s="73">
        <f t="shared" si="10"/>
        <v>205.71428571428572</v>
      </c>
      <c r="L21" s="73">
        <f t="shared" si="11"/>
        <v>180</v>
      </c>
      <c r="M21" s="73">
        <f t="shared" si="12"/>
        <v>144</v>
      </c>
    </row>
    <row r="22" spans="3:13" x14ac:dyDescent="0.25">
      <c r="C22" s="285" t="s">
        <v>152</v>
      </c>
      <c r="D22" s="62">
        <v>2</v>
      </c>
      <c r="E22" s="181" t="s">
        <v>47</v>
      </c>
      <c r="F22" s="65">
        <v>0.48</v>
      </c>
      <c r="G22" s="72">
        <f t="shared" si="13"/>
        <v>384</v>
      </c>
      <c r="H22" s="149">
        <f t="shared" si="7"/>
        <v>288</v>
      </c>
      <c r="I22" s="73">
        <f t="shared" si="8"/>
        <v>230.4</v>
      </c>
      <c r="J22" s="73">
        <f t="shared" si="9"/>
        <v>192</v>
      </c>
      <c r="K22" s="73">
        <f t="shared" si="10"/>
        <v>164.57142857142858</v>
      </c>
      <c r="L22" s="73">
        <f t="shared" si="11"/>
        <v>144</v>
      </c>
      <c r="M22" s="73">
        <f t="shared" si="12"/>
        <v>115.2</v>
      </c>
    </row>
    <row r="23" spans="3:13" x14ac:dyDescent="0.25">
      <c r="C23" s="286"/>
      <c r="D23" s="69">
        <v>3</v>
      </c>
      <c r="E23" s="183" t="s">
        <v>24</v>
      </c>
      <c r="F23" s="71">
        <v>0.59</v>
      </c>
      <c r="G23" s="72">
        <f t="shared" si="13"/>
        <v>472</v>
      </c>
      <c r="H23" s="149">
        <f t="shared" si="7"/>
        <v>354</v>
      </c>
      <c r="I23" s="73">
        <f t="shared" si="8"/>
        <v>283.2</v>
      </c>
      <c r="J23" s="73">
        <f t="shared" si="9"/>
        <v>236</v>
      </c>
      <c r="K23" s="73">
        <f t="shared" si="10"/>
        <v>202.28571428571428</v>
      </c>
      <c r="L23" s="73">
        <f t="shared" si="11"/>
        <v>177</v>
      </c>
      <c r="M23" s="73">
        <f t="shared" si="12"/>
        <v>141.6</v>
      </c>
    </row>
    <row r="24" spans="3:13" x14ac:dyDescent="0.25">
      <c r="C24" s="286"/>
      <c r="D24" s="69">
        <v>4</v>
      </c>
      <c r="E24" s="185" t="s">
        <v>23</v>
      </c>
      <c r="F24" s="71">
        <v>0.68</v>
      </c>
      <c r="G24" s="72">
        <f t="shared" si="13"/>
        <v>544</v>
      </c>
      <c r="H24" s="149">
        <f t="shared" si="7"/>
        <v>408</v>
      </c>
      <c r="I24" s="73">
        <f t="shared" si="8"/>
        <v>326.39999999999998</v>
      </c>
      <c r="J24" s="73">
        <f t="shared" si="9"/>
        <v>272</v>
      </c>
      <c r="K24" s="73">
        <f t="shared" si="10"/>
        <v>233.14285714285714</v>
      </c>
      <c r="L24" s="73">
        <f t="shared" si="11"/>
        <v>204</v>
      </c>
      <c r="M24" s="73">
        <f t="shared" si="12"/>
        <v>163.19999999999999</v>
      </c>
    </row>
    <row r="25" spans="3:13" x14ac:dyDescent="0.25">
      <c r="C25" s="286"/>
      <c r="D25" s="69">
        <v>5</v>
      </c>
      <c r="E25" s="185" t="s">
        <v>23</v>
      </c>
      <c r="F25" s="71">
        <v>0.76</v>
      </c>
      <c r="G25" s="72">
        <f t="shared" si="13"/>
        <v>608</v>
      </c>
      <c r="H25" s="149">
        <f t="shared" si="7"/>
        <v>456</v>
      </c>
      <c r="I25" s="73">
        <f t="shared" si="8"/>
        <v>364.8</v>
      </c>
      <c r="J25" s="73">
        <f t="shared" si="9"/>
        <v>304</v>
      </c>
      <c r="K25" s="73">
        <f t="shared" si="10"/>
        <v>260.57142857142856</v>
      </c>
      <c r="L25" s="73">
        <f t="shared" si="11"/>
        <v>228</v>
      </c>
      <c r="M25" s="73">
        <f t="shared" si="12"/>
        <v>182.4</v>
      </c>
    </row>
    <row r="26" spans="3:13" x14ac:dyDescent="0.25">
      <c r="C26" s="286"/>
      <c r="D26" s="69">
        <v>6</v>
      </c>
      <c r="E26" s="185" t="s">
        <v>23</v>
      </c>
      <c r="F26" s="71">
        <v>0.83</v>
      </c>
      <c r="G26" s="72">
        <f t="shared" si="13"/>
        <v>664</v>
      </c>
      <c r="H26" s="149">
        <f t="shared" si="7"/>
        <v>498</v>
      </c>
      <c r="I26" s="73">
        <f t="shared" si="8"/>
        <v>398.4</v>
      </c>
      <c r="J26" s="73">
        <f t="shared" si="9"/>
        <v>332</v>
      </c>
      <c r="K26" s="73">
        <f t="shared" si="10"/>
        <v>284.57142857142856</v>
      </c>
      <c r="L26" s="73">
        <f t="shared" si="11"/>
        <v>249</v>
      </c>
      <c r="M26" s="73">
        <f t="shared" si="12"/>
        <v>199.2</v>
      </c>
    </row>
    <row r="27" spans="3:13" ht="15.75" thickBot="1" x14ac:dyDescent="0.3">
      <c r="C27" s="287"/>
      <c r="D27" s="75">
        <v>7</v>
      </c>
      <c r="E27" s="81" t="s">
        <v>19</v>
      </c>
      <c r="F27" s="77">
        <v>0.9</v>
      </c>
      <c r="G27" s="72">
        <f t="shared" si="13"/>
        <v>720</v>
      </c>
      <c r="H27" s="149">
        <f t="shared" si="7"/>
        <v>540</v>
      </c>
      <c r="I27" s="73">
        <f t="shared" si="8"/>
        <v>432</v>
      </c>
      <c r="J27" s="73">
        <f t="shared" si="9"/>
        <v>360</v>
      </c>
      <c r="K27" s="73">
        <f t="shared" si="10"/>
        <v>308.57142857142856</v>
      </c>
      <c r="L27" s="73">
        <f t="shared" si="11"/>
        <v>270</v>
      </c>
      <c r="M27" s="73">
        <f t="shared" si="12"/>
        <v>216</v>
      </c>
    </row>
    <row r="28" spans="3:13" x14ac:dyDescent="0.25">
      <c r="C28" s="254" t="s">
        <v>153</v>
      </c>
      <c r="D28" s="62">
        <v>2</v>
      </c>
      <c r="E28" s="181" t="s">
        <v>47</v>
      </c>
      <c r="F28" s="65">
        <v>0.65</v>
      </c>
      <c r="G28" s="72">
        <f t="shared" si="13"/>
        <v>520</v>
      </c>
      <c r="H28" s="149">
        <f t="shared" si="7"/>
        <v>390</v>
      </c>
      <c r="I28" s="73">
        <f t="shared" si="8"/>
        <v>312</v>
      </c>
      <c r="J28" s="73">
        <f t="shared" si="9"/>
        <v>260</v>
      </c>
      <c r="K28" s="73">
        <f t="shared" si="10"/>
        <v>222.85714285714286</v>
      </c>
      <c r="L28" s="73">
        <f t="shared" si="11"/>
        <v>195</v>
      </c>
      <c r="M28" s="73">
        <f t="shared" si="12"/>
        <v>156</v>
      </c>
    </row>
    <row r="29" spans="3:13" x14ac:dyDescent="0.25">
      <c r="C29" s="255"/>
      <c r="D29" s="69">
        <v>3</v>
      </c>
      <c r="E29" s="182" t="s">
        <v>47</v>
      </c>
      <c r="F29" s="71">
        <v>0.8</v>
      </c>
      <c r="G29" s="72">
        <f t="shared" si="13"/>
        <v>640</v>
      </c>
      <c r="H29" s="149">
        <f t="shared" si="7"/>
        <v>480</v>
      </c>
      <c r="I29" s="73">
        <f t="shared" si="8"/>
        <v>384</v>
      </c>
      <c r="J29" s="73">
        <f t="shared" si="9"/>
        <v>320</v>
      </c>
      <c r="K29" s="73">
        <f t="shared" si="10"/>
        <v>274.28571428571428</v>
      </c>
      <c r="L29" s="73">
        <f t="shared" si="11"/>
        <v>240</v>
      </c>
      <c r="M29" s="73">
        <f t="shared" si="12"/>
        <v>192</v>
      </c>
    </row>
    <row r="30" spans="3:13" x14ac:dyDescent="0.25">
      <c r="C30" s="255"/>
      <c r="D30" s="69">
        <v>4</v>
      </c>
      <c r="E30" s="183" t="s">
        <v>24</v>
      </c>
      <c r="F30" s="71">
        <v>0.92</v>
      </c>
      <c r="G30" s="72">
        <f t="shared" si="13"/>
        <v>736</v>
      </c>
      <c r="H30" s="149">
        <f t="shared" si="7"/>
        <v>552</v>
      </c>
      <c r="I30" s="73">
        <f t="shared" si="8"/>
        <v>441.6</v>
      </c>
      <c r="J30" s="73">
        <f t="shared" si="9"/>
        <v>368</v>
      </c>
      <c r="K30" s="73">
        <f t="shared" si="10"/>
        <v>315.42857142857144</v>
      </c>
      <c r="L30" s="73">
        <f t="shared" si="11"/>
        <v>276</v>
      </c>
      <c r="M30" s="73">
        <f t="shared" si="12"/>
        <v>220.8</v>
      </c>
    </row>
    <row r="31" spans="3:13" x14ac:dyDescent="0.25">
      <c r="C31" s="255"/>
      <c r="D31" s="69">
        <v>5</v>
      </c>
      <c r="E31" s="185" t="s">
        <v>23</v>
      </c>
      <c r="F31" s="71">
        <v>1.03</v>
      </c>
      <c r="G31" s="72">
        <f t="shared" si="13"/>
        <v>824</v>
      </c>
      <c r="H31" s="149">
        <f t="shared" si="7"/>
        <v>618</v>
      </c>
      <c r="I31" s="73">
        <f t="shared" si="8"/>
        <v>494.4</v>
      </c>
      <c r="J31" s="73">
        <f t="shared" si="9"/>
        <v>412</v>
      </c>
      <c r="K31" s="73">
        <f t="shared" si="10"/>
        <v>353.14285714285717</v>
      </c>
      <c r="L31" s="73">
        <f t="shared" si="11"/>
        <v>309</v>
      </c>
      <c r="M31" s="73">
        <f t="shared" si="12"/>
        <v>247.2</v>
      </c>
    </row>
    <row r="32" spans="3:13" x14ac:dyDescent="0.25">
      <c r="C32" s="255"/>
      <c r="D32" s="69">
        <v>6</v>
      </c>
      <c r="E32" s="185" t="s">
        <v>23</v>
      </c>
      <c r="F32" s="71">
        <v>1.1299999999999999</v>
      </c>
      <c r="G32" s="72">
        <f t="shared" si="13"/>
        <v>904</v>
      </c>
      <c r="H32" s="149">
        <f t="shared" si="7"/>
        <v>678</v>
      </c>
      <c r="I32" s="73">
        <f t="shared" si="8"/>
        <v>542.4</v>
      </c>
      <c r="J32" s="73">
        <f t="shared" si="9"/>
        <v>452</v>
      </c>
      <c r="K32" s="73">
        <f t="shared" si="10"/>
        <v>387.42857142857144</v>
      </c>
      <c r="L32" s="73">
        <f t="shared" si="11"/>
        <v>339</v>
      </c>
      <c r="M32" s="73">
        <f t="shared" si="12"/>
        <v>271.2</v>
      </c>
    </row>
    <row r="33" spans="3:13" ht="15.75" thickBot="1" x14ac:dyDescent="0.3">
      <c r="C33" s="256"/>
      <c r="D33" s="75">
        <v>7</v>
      </c>
      <c r="E33" s="186" t="s">
        <v>23</v>
      </c>
      <c r="F33" s="77">
        <v>1.22</v>
      </c>
      <c r="G33" s="72">
        <f t="shared" si="13"/>
        <v>976</v>
      </c>
      <c r="H33" s="149">
        <f t="shared" si="7"/>
        <v>732</v>
      </c>
      <c r="I33" s="73">
        <f t="shared" si="8"/>
        <v>585.6</v>
      </c>
      <c r="J33" s="73">
        <f t="shared" si="9"/>
        <v>488</v>
      </c>
      <c r="K33" s="73">
        <f t="shared" si="10"/>
        <v>418.28571428571428</v>
      </c>
      <c r="L33" s="73">
        <f t="shared" si="11"/>
        <v>366</v>
      </c>
      <c r="M33" s="73">
        <f t="shared" si="12"/>
        <v>292.8</v>
      </c>
    </row>
    <row r="34" spans="3:13" x14ac:dyDescent="0.25">
      <c r="C34" s="288" t="s">
        <v>154</v>
      </c>
      <c r="D34" s="62">
        <v>2</v>
      </c>
      <c r="E34" s="181" t="s">
        <v>47</v>
      </c>
      <c r="F34" s="65">
        <v>0.81</v>
      </c>
      <c r="G34" s="72">
        <f t="shared" si="13"/>
        <v>648</v>
      </c>
      <c r="H34" s="149">
        <f t="shared" si="7"/>
        <v>486</v>
      </c>
      <c r="I34" s="73">
        <f t="shared" si="8"/>
        <v>388.8</v>
      </c>
      <c r="J34" s="73">
        <f t="shared" si="9"/>
        <v>324</v>
      </c>
      <c r="K34" s="73">
        <f t="shared" si="10"/>
        <v>277.71428571428572</v>
      </c>
      <c r="L34" s="73">
        <f t="shared" si="11"/>
        <v>243</v>
      </c>
      <c r="M34" s="73">
        <f t="shared" si="12"/>
        <v>194.4</v>
      </c>
    </row>
    <row r="35" spans="3:13" x14ac:dyDescent="0.25">
      <c r="C35" s="289"/>
      <c r="D35" s="69">
        <v>3</v>
      </c>
      <c r="E35" s="182" t="s">
        <v>47</v>
      </c>
      <c r="F35" s="71">
        <v>0.99</v>
      </c>
      <c r="G35" s="72">
        <f t="shared" si="13"/>
        <v>792</v>
      </c>
      <c r="H35" s="149">
        <f t="shared" si="7"/>
        <v>594</v>
      </c>
      <c r="I35" s="73">
        <f t="shared" si="8"/>
        <v>475.2</v>
      </c>
      <c r="J35" s="73">
        <f t="shared" si="9"/>
        <v>396</v>
      </c>
      <c r="K35" s="73">
        <f t="shared" si="10"/>
        <v>339.42857142857144</v>
      </c>
      <c r="L35" s="73">
        <f t="shared" si="11"/>
        <v>297</v>
      </c>
      <c r="M35" s="73">
        <f t="shared" si="12"/>
        <v>237.6</v>
      </c>
    </row>
    <row r="36" spans="3:13" x14ac:dyDescent="0.25">
      <c r="C36" s="289"/>
      <c r="D36" s="69">
        <v>4</v>
      </c>
      <c r="E36" s="183" t="s">
        <v>24</v>
      </c>
      <c r="F36" s="71">
        <v>1.1499999999999999</v>
      </c>
      <c r="G36" s="72">
        <f t="shared" si="13"/>
        <v>920</v>
      </c>
      <c r="H36" s="149">
        <f t="shared" si="7"/>
        <v>690</v>
      </c>
      <c r="I36" s="73">
        <f t="shared" si="8"/>
        <v>552</v>
      </c>
      <c r="J36" s="73">
        <f t="shared" si="9"/>
        <v>460</v>
      </c>
      <c r="K36" s="73">
        <f t="shared" si="10"/>
        <v>394.28571428571428</v>
      </c>
      <c r="L36" s="73">
        <f t="shared" si="11"/>
        <v>345</v>
      </c>
      <c r="M36" s="73">
        <f t="shared" si="12"/>
        <v>276</v>
      </c>
    </row>
    <row r="37" spans="3:13" x14ac:dyDescent="0.25">
      <c r="C37" s="289"/>
      <c r="D37" s="69">
        <v>5</v>
      </c>
      <c r="E37" s="185" t="s">
        <v>23</v>
      </c>
      <c r="F37" s="71">
        <v>1.28</v>
      </c>
      <c r="G37" s="72">
        <f t="shared" si="13"/>
        <v>1024</v>
      </c>
      <c r="H37" s="149">
        <f t="shared" si="7"/>
        <v>768</v>
      </c>
      <c r="I37" s="73">
        <f t="shared" si="8"/>
        <v>614.4</v>
      </c>
      <c r="J37" s="73">
        <f t="shared" si="9"/>
        <v>512</v>
      </c>
      <c r="K37" s="73">
        <f t="shared" si="10"/>
        <v>438.85714285714283</v>
      </c>
      <c r="L37" s="73">
        <f t="shared" si="11"/>
        <v>384</v>
      </c>
      <c r="M37" s="73">
        <f t="shared" si="12"/>
        <v>307.2</v>
      </c>
    </row>
    <row r="38" spans="3:13" x14ac:dyDescent="0.25">
      <c r="C38" s="289"/>
      <c r="D38" s="69">
        <v>6</v>
      </c>
      <c r="E38" s="185" t="s">
        <v>23</v>
      </c>
      <c r="F38" s="71">
        <v>1.4</v>
      </c>
      <c r="G38" s="72">
        <f t="shared" si="13"/>
        <v>1120</v>
      </c>
      <c r="H38" s="149">
        <f t="shared" si="7"/>
        <v>840</v>
      </c>
      <c r="I38" s="73">
        <f t="shared" si="8"/>
        <v>672</v>
      </c>
      <c r="J38" s="73">
        <f t="shared" si="9"/>
        <v>560</v>
      </c>
      <c r="K38" s="73">
        <f t="shared" si="10"/>
        <v>480</v>
      </c>
      <c r="L38" s="73">
        <f t="shared" si="11"/>
        <v>420</v>
      </c>
      <c r="M38" s="73">
        <f t="shared" si="12"/>
        <v>336</v>
      </c>
    </row>
    <row r="39" spans="3:13" ht="15.75" thickBot="1" x14ac:dyDescent="0.3">
      <c r="C39" s="290"/>
      <c r="D39" s="75">
        <v>7</v>
      </c>
      <c r="E39" s="186" t="s">
        <v>23</v>
      </c>
      <c r="F39" s="77">
        <v>1.52</v>
      </c>
      <c r="G39" s="72">
        <f t="shared" si="13"/>
        <v>1216</v>
      </c>
      <c r="H39" s="149">
        <f t="shared" si="7"/>
        <v>912</v>
      </c>
      <c r="I39" s="73">
        <f t="shared" si="8"/>
        <v>729.6</v>
      </c>
      <c r="J39" s="73">
        <f t="shared" si="9"/>
        <v>608</v>
      </c>
      <c r="K39" s="73">
        <f t="shared" si="10"/>
        <v>521.14285714285711</v>
      </c>
      <c r="L39" s="73">
        <f t="shared" si="11"/>
        <v>456</v>
      </c>
      <c r="M39" s="73">
        <f t="shared" si="12"/>
        <v>364.8</v>
      </c>
    </row>
    <row r="40" spans="3:13" x14ac:dyDescent="0.25">
      <c r="C40" s="291" t="s">
        <v>155</v>
      </c>
      <c r="D40" s="62">
        <v>2</v>
      </c>
      <c r="E40" s="153" t="s">
        <v>103</v>
      </c>
      <c r="F40" s="65">
        <v>0.97</v>
      </c>
      <c r="G40" s="72">
        <f t="shared" si="13"/>
        <v>776</v>
      </c>
      <c r="H40" s="149">
        <f t="shared" si="7"/>
        <v>582</v>
      </c>
      <c r="I40" s="73">
        <f t="shared" si="8"/>
        <v>465.6</v>
      </c>
      <c r="J40" s="73">
        <f t="shared" si="9"/>
        <v>388</v>
      </c>
      <c r="K40" s="73">
        <f t="shared" si="10"/>
        <v>332.57142857142856</v>
      </c>
      <c r="L40" s="73">
        <f t="shared" si="11"/>
        <v>291</v>
      </c>
      <c r="M40" s="73">
        <f t="shared" si="12"/>
        <v>232.8</v>
      </c>
    </row>
    <row r="41" spans="3:13" x14ac:dyDescent="0.25">
      <c r="C41" s="292"/>
      <c r="D41" s="69">
        <v>3</v>
      </c>
      <c r="E41" s="182" t="s">
        <v>47</v>
      </c>
      <c r="F41" s="71">
        <v>1.19</v>
      </c>
      <c r="G41" s="72">
        <f t="shared" si="13"/>
        <v>952</v>
      </c>
      <c r="H41" s="149">
        <f t="shared" si="7"/>
        <v>714</v>
      </c>
      <c r="I41" s="73">
        <f t="shared" si="8"/>
        <v>571.20000000000005</v>
      </c>
      <c r="J41" s="73">
        <f t="shared" si="9"/>
        <v>476</v>
      </c>
      <c r="K41" s="73">
        <f t="shared" si="10"/>
        <v>408</v>
      </c>
      <c r="L41" s="73">
        <f t="shared" si="11"/>
        <v>357</v>
      </c>
      <c r="M41" s="73">
        <f t="shared" si="12"/>
        <v>285.60000000000002</v>
      </c>
    </row>
    <row r="42" spans="3:13" x14ac:dyDescent="0.25">
      <c r="C42" s="292"/>
      <c r="D42" s="69">
        <v>4</v>
      </c>
      <c r="E42" s="183" t="s">
        <v>24</v>
      </c>
      <c r="F42" s="71">
        <v>1.37</v>
      </c>
      <c r="G42" s="72">
        <f t="shared" si="13"/>
        <v>1096</v>
      </c>
      <c r="H42" s="149">
        <f t="shared" si="7"/>
        <v>822</v>
      </c>
      <c r="I42" s="73">
        <f t="shared" si="8"/>
        <v>657.6</v>
      </c>
      <c r="J42" s="73">
        <f t="shared" si="9"/>
        <v>548</v>
      </c>
      <c r="K42" s="73">
        <f t="shared" si="10"/>
        <v>469.71428571428572</v>
      </c>
      <c r="L42" s="73">
        <f t="shared" si="11"/>
        <v>411</v>
      </c>
      <c r="M42" s="73">
        <f t="shared" si="12"/>
        <v>328.8</v>
      </c>
    </row>
    <row r="43" spans="3:13" x14ac:dyDescent="0.25">
      <c r="C43" s="292"/>
      <c r="D43" s="69">
        <v>5</v>
      </c>
      <c r="E43" s="183" t="s">
        <v>24</v>
      </c>
      <c r="F43" s="71">
        <v>1.53</v>
      </c>
      <c r="G43" s="72">
        <f t="shared" si="13"/>
        <v>1224</v>
      </c>
      <c r="H43" s="149">
        <f t="shared" si="7"/>
        <v>918</v>
      </c>
      <c r="I43" s="73">
        <f t="shared" si="8"/>
        <v>734.4</v>
      </c>
      <c r="J43" s="73">
        <f t="shared" si="9"/>
        <v>612</v>
      </c>
      <c r="K43" s="73">
        <f t="shared" si="10"/>
        <v>524.57142857142856</v>
      </c>
      <c r="L43" s="73">
        <f t="shared" si="11"/>
        <v>459</v>
      </c>
      <c r="M43" s="73">
        <f t="shared" si="12"/>
        <v>367.2</v>
      </c>
    </row>
    <row r="44" spans="3:13" x14ac:dyDescent="0.25">
      <c r="C44" s="292"/>
      <c r="D44" s="69">
        <v>6</v>
      </c>
      <c r="E44" s="185" t="s">
        <v>23</v>
      </c>
      <c r="F44" s="71">
        <v>1.68</v>
      </c>
      <c r="G44" s="72">
        <f t="shared" si="13"/>
        <v>1344</v>
      </c>
      <c r="H44" s="149">
        <f t="shared" si="7"/>
        <v>1008</v>
      </c>
      <c r="I44" s="73">
        <f t="shared" si="8"/>
        <v>806.4</v>
      </c>
      <c r="J44" s="73">
        <f t="shared" si="9"/>
        <v>672</v>
      </c>
      <c r="K44" s="73">
        <f t="shared" si="10"/>
        <v>576</v>
      </c>
      <c r="L44" s="73">
        <f t="shared" si="11"/>
        <v>504</v>
      </c>
      <c r="M44" s="73">
        <f t="shared" si="12"/>
        <v>403.2</v>
      </c>
    </row>
    <row r="45" spans="3:13" ht="15.75" thickBot="1" x14ac:dyDescent="0.3">
      <c r="C45" s="293"/>
      <c r="D45" s="75">
        <v>7</v>
      </c>
      <c r="E45" s="186" t="s">
        <v>23</v>
      </c>
      <c r="F45" s="77">
        <v>1.81</v>
      </c>
      <c r="G45" s="72">
        <f t="shared" si="13"/>
        <v>1448</v>
      </c>
      <c r="H45" s="149">
        <f t="shared" si="7"/>
        <v>1086</v>
      </c>
      <c r="I45" s="73">
        <f t="shared" si="8"/>
        <v>868.8</v>
      </c>
      <c r="J45" s="73">
        <f t="shared" si="9"/>
        <v>724</v>
      </c>
      <c r="K45" s="73">
        <f t="shared" si="10"/>
        <v>620.57142857142856</v>
      </c>
      <c r="L45" s="73">
        <f t="shared" si="11"/>
        <v>543</v>
      </c>
      <c r="M45" s="73">
        <f t="shared" si="12"/>
        <v>434.4</v>
      </c>
    </row>
    <row r="46" spans="3:13" x14ac:dyDescent="0.25">
      <c r="F46" s="59"/>
    </row>
    <row r="47" spans="3:13" x14ac:dyDescent="0.25">
      <c r="C47" s="250" t="s">
        <v>26</v>
      </c>
      <c r="D47" s="250"/>
      <c r="E47" s="250"/>
      <c r="F47" s="250"/>
      <c r="G47" s="250"/>
      <c r="H47" s="250"/>
      <c r="I47" s="250"/>
      <c r="J47" s="250"/>
      <c r="K47" s="250"/>
      <c r="L47" s="250"/>
      <c r="M47" s="250"/>
    </row>
    <row r="48" spans="3:13" x14ac:dyDescent="0.25">
      <c r="C48" s="250" t="s">
        <v>49</v>
      </c>
      <c r="D48" s="250"/>
      <c r="E48" s="250"/>
      <c r="F48" s="250"/>
      <c r="G48" s="250"/>
      <c r="H48" s="250"/>
      <c r="I48" s="250"/>
      <c r="J48" s="250"/>
    </row>
    <row r="49" spans="3:5" ht="19.5" customHeight="1" x14ac:dyDescent="0.25">
      <c r="C49" s="235" t="s">
        <v>42</v>
      </c>
      <c r="D49" s="235"/>
      <c r="E49" s="235"/>
    </row>
  </sheetData>
  <sheetProtection algorithmName="SHA-512" hashValue="MixYW6o8XCq1TOGz+oLv42TcjpLdZiMnZOL1ho1Kh41g4rSOILXfqbxZca2Rb2p8jLiW20Ol8r7eG/1C9V/pGA==" saltValue="0gaKLDvjJsEPFmuD6JjsGA==" spinCount="100000" sheet="1" objects="1" scenarios="1" selectLockedCells="1"/>
  <mergeCells count="15">
    <mergeCell ref="C47:M47"/>
    <mergeCell ref="C48:J48"/>
    <mergeCell ref="C49:E49"/>
    <mergeCell ref="C16:C21"/>
    <mergeCell ref="C22:C27"/>
    <mergeCell ref="C28:C33"/>
    <mergeCell ref="C34:C39"/>
    <mergeCell ref="C40:C45"/>
    <mergeCell ref="C10:C15"/>
    <mergeCell ref="C2:N2"/>
    <mergeCell ref="C8:C9"/>
    <mergeCell ref="D8:D9"/>
    <mergeCell ref="E8:E9"/>
    <mergeCell ref="F8:F9"/>
    <mergeCell ref="G8:M8"/>
  </mergeCells>
  <pageMargins left="0.25" right="0.25" top="0.75" bottom="0.75" header="0.3" footer="0.3"/>
  <pageSetup paperSize="9"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  <pageSetUpPr fitToPage="1"/>
  </sheetPr>
  <dimension ref="B2:Q48"/>
  <sheetViews>
    <sheetView showGridLines="0" zoomScale="85" zoomScaleNormal="85" zoomScalePageLayoutView="55" workbookViewId="0">
      <selection activeCell="C5" sqref="C5"/>
    </sheetView>
  </sheetViews>
  <sheetFormatPr baseColWidth="10" defaultColWidth="11.42578125" defaultRowHeight="15" x14ac:dyDescent="0.25"/>
  <cols>
    <col min="1" max="1" width="11.42578125" style="54" customWidth="1"/>
    <col min="2" max="2" width="7.7109375" style="54" customWidth="1"/>
    <col min="3" max="3" width="12.5703125" style="54" customWidth="1"/>
    <col min="4" max="4" width="15.7109375" style="54" customWidth="1"/>
    <col min="5" max="5" width="20.42578125" style="54" bestFit="1" customWidth="1"/>
    <col min="6" max="16384" width="11.42578125" style="54"/>
  </cols>
  <sheetData>
    <row r="2" spans="2:17" ht="26.25" x14ac:dyDescent="0.4">
      <c r="C2" s="297" t="s">
        <v>68</v>
      </c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</row>
    <row r="3" spans="2:17" ht="26.25" x14ac:dyDescent="0.4"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2:17" ht="45" x14ac:dyDescent="0.25">
      <c r="B4" s="56"/>
      <c r="C4" s="57" t="s">
        <v>7</v>
      </c>
      <c r="D4" s="57" t="s">
        <v>8</v>
      </c>
      <c r="E4" s="57" t="s">
        <v>59</v>
      </c>
    </row>
    <row r="5" spans="2:17" ht="28.5" x14ac:dyDescent="0.25">
      <c r="B5" s="58" t="s">
        <v>9</v>
      </c>
      <c r="C5" s="53">
        <v>1</v>
      </c>
      <c r="D5" s="53">
        <v>24</v>
      </c>
      <c r="E5" s="53">
        <v>4</v>
      </c>
    </row>
    <row r="8" spans="2:17" ht="15" customHeight="1" x14ac:dyDescent="0.25">
      <c r="C8" s="232" t="s">
        <v>25</v>
      </c>
      <c r="D8" s="234" t="s">
        <v>1</v>
      </c>
      <c r="E8" s="147" t="s">
        <v>4</v>
      </c>
      <c r="F8" s="234" t="s">
        <v>5</v>
      </c>
      <c r="G8" s="299" t="s">
        <v>6</v>
      </c>
      <c r="H8" s="299"/>
      <c r="I8" s="299"/>
      <c r="J8" s="299"/>
      <c r="K8" s="299"/>
      <c r="L8" s="299"/>
      <c r="M8" s="299"/>
      <c r="N8" s="299"/>
      <c r="O8" s="299"/>
      <c r="P8" s="299"/>
      <c r="Q8" s="59"/>
    </row>
    <row r="9" spans="2:17" ht="45" customHeight="1" thickBot="1" x14ac:dyDescent="0.3">
      <c r="C9" s="298"/>
      <c r="D9" s="232"/>
      <c r="E9" s="60" t="s">
        <v>2</v>
      </c>
      <c r="F9" s="232"/>
      <c r="G9" s="61">
        <v>4</v>
      </c>
      <c r="H9" s="61">
        <v>5</v>
      </c>
      <c r="I9" s="61">
        <v>6</v>
      </c>
      <c r="J9" s="61">
        <v>7</v>
      </c>
      <c r="K9" s="61">
        <v>8</v>
      </c>
      <c r="L9" s="61">
        <v>10</v>
      </c>
      <c r="M9" s="61">
        <v>12</v>
      </c>
      <c r="N9" s="61">
        <v>16</v>
      </c>
      <c r="O9" s="61">
        <v>18</v>
      </c>
      <c r="P9" s="61">
        <v>20</v>
      </c>
    </row>
    <row r="10" spans="2:17" ht="15.75" thickTop="1" x14ac:dyDescent="0.25">
      <c r="C10" s="300" t="s">
        <v>133</v>
      </c>
      <c r="D10" s="62">
        <v>5</v>
      </c>
      <c r="E10" s="150"/>
      <c r="F10" s="65">
        <v>0.25</v>
      </c>
      <c r="G10" s="66">
        <f t="shared" ref="G10:G44" si="0">(F10*60000)/($G$9*(($C$5*10^2)/($D$5/$E$5)))</f>
        <v>224.99999999999997</v>
      </c>
      <c r="H10" s="67">
        <f t="shared" ref="H10:H44" si="1">(F10*60000)/($H$9*(($C$5*10^2)/($D$5/$E$5)))</f>
        <v>179.99999999999997</v>
      </c>
      <c r="I10" s="67">
        <f t="shared" ref="I10:I44" si="2">(F10*60000)/($I$9*(($C$5*10^2)/($D$5/$E$5)))</f>
        <v>150</v>
      </c>
      <c r="J10" s="67">
        <f t="shared" ref="J10:J44" si="3">(F10*60000)/($J$9*(($C$5*10^2)/($D$5/$E$5)))</f>
        <v>128.57142857142856</v>
      </c>
      <c r="K10" s="67">
        <f t="shared" ref="K10:K44" si="4">(F10*60000)/($K$9*(($C$5*10^2)/($D$5/$E$5)))</f>
        <v>112.49999999999999</v>
      </c>
      <c r="L10" s="67">
        <f t="shared" ref="L10:L44" si="5">(F10*60000)/($L$9*(($C$5*10^2)/($D$5/$E$5)))</f>
        <v>89.999999999999986</v>
      </c>
      <c r="M10" s="67">
        <f t="shared" ref="M10:M44" si="6">(F10*60000)/($M$9*(($C$5*10^2)/($D$5/$E$5)))</f>
        <v>75</v>
      </c>
      <c r="N10" s="67">
        <f t="shared" ref="N10:N44" si="7">(F10*60000)/($N$9*(($C$5*10^2)/($D$5/$E$5)))</f>
        <v>56.249999999999993</v>
      </c>
      <c r="O10" s="67">
        <f t="shared" ref="O10:O44" si="8">(F10*60000)/($O$9*(($C$5*10^2)/($D$5/$E$5)))</f>
        <v>50</v>
      </c>
      <c r="P10" s="68">
        <f t="shared" ref="P10:P44" si="9">(F10*60000)/($P$9*(($C$5*10^2)/($D$5/$E$5)))</f>
        <v>44.999999999999993</v>
      </c>
    </row>
    <row r="11" spans="2:17" x14ac:dyDescent="0.25">
      <c r="C11" s="301"/>
      <c r="D11" s="69">
        <v>7</v>
      </c>
      <c r="E11" s="151"/>
      <c r="F11" s="71">
        <v>0.28000000000000003</v>
      </c>
      <c r="G11" s="72">
        <f t="shared" si="0"/>
        <v>251.99999999999997</v>
      </c>
      <c r="H11" s="73">
        <f t="shared" si="1"/>
        <v>201.59999999999997</v>
      </c>
      <c r="I11" s="73">
        <f t="shared" si="2"/>
        <v>168</v>
      </c>
      <c r="J11" s="73">
        <f t="shared" si="3"/>
        <v>144</v>
      </c>
      <c r="K11" s="73">
        <f t="shared" si="4"/>
        <v>125.99999999999999</v>
      </c>
      <c r="L11" s="73">
        <f t="shared" si="5"/>
        <v>100.79999999999998</v>
      </c>
      <c r="M11" s="73">
        <f t="shared" si="6"/>
        <v>84</v>
      </c>
      <c r="N11" s="73">
        <f t="shared" si="7"/>
        <v>62.999999999999993</v>
      </c>
      <c r="O11" s="73">
        <f t="shared" si="8"/>
        <v>56</v>
      </c>
      <c r="P11" s="74">
        <f t="shared" si="9"/>
        <v>50.399999999999991</v>
      </c>
    </row>
    <row r="12" spans="2:17" x14ac:dyDescent="0.25">
      <c r="C12" s="301"/>
      <c r="D12" s="69">
        <v>10</v>
      </c>
      <c r="E12" s="151"/>
      <c r="F12" s="71">
        <v>0.33</v>
      </c>
      <c r="G12" s="72">
        <f t="shared" si="0"/>
        <v>297</v>
      </c>
      <c r="H12" s="73">
        <f t="shared" si="1"/>
        <v>237.59999999999997</v>
      </c>
      <c r="I12" s="73">
        <f t="shared" si="2"/>
        <v>198</v>
      </c>
      <c r="J12" s="73">
        <f t="shared" si="3"/>
        <v>169.71428571428569</v>
      </c>
      <c r="K12" s="73">
        <f t="shared" si="4"/>
        <v>148.5</v>
      </c>
      <c r="L12" s="73">
        <f t="shared" si="5"/>
        <v>118.79999999999998</v>
      </c>
      <c r="M12" s="73">
        <f t="shared" si="6"/>
        <v>99</v>
      </c>
      <c r="N12" s="73">
        <f t="shared" si="7"/>
        <v>74.25</v>
      </c>
      <c r="O12" s="73">
        <f t="shared" si="8"/>
        <v>66</v>
      </c>
      <c r="P12" s="74">
        <f t="shared" si="9"/>
        <v>59.399999999999991</v>
      </c>
    </row>
    <row r="13" spans="2:17" x14ac:dyDescent="0.25">
      <c r="C13" s="301"/>
      <c r="D13" s="69">
        <v>15</v>
      </c>
      <c r="E13" s="151"/>
      <c r="F13" s="71">
        <v>0.39</v>
      </c>
      <c r="G13" s="72">
        <f t="shared" si="0"/>
        <v>351</v>
      </c>
      <c r="H13" s="73">
        <f t="shared" si="1"/>
        <v>280.79999999999995</v>
      </c>
      <c r="I13" s="73">
        <f t="shared" si="2"/>
        <v>234</v>
      </c>
      <c r="J13" s="73">
        <f t="shared" si="3"/>
        <v>200.57142857142856</v>
      </c>
      <c r="K13" s="73">
        <f t="shared" si="4"/>
        <v>175.5</v>
      </c>
      <c r="L13" s="73">
        <f t="shared" si="5"/>
        <v>140.39999999999998</v>
      </c>
      <c r="M13" s="73">
        <f t="shared" si="6"/>
        <v>117</v>
      </c>
      <c r="N13" s="73">
        <f t="shared" si="7"/>
        <v>87.75</v>
      </c>
      <c r="O13" s="73">
        <f t="shared" si="8"/>
        <v>78</v>
      </c>
      <c r="P13" s="74">
        <f t="shared" si="9"/>
        <v>70.199999999999989</v>
      </c>
    </row>
    <row r="14" spans="2:17" ht="15.75" thickBot="1" x14ac:dyDescent="0.3">
      <c r="C14" s="302"/>
      <c r="D14" s="75">
        <v>20</v>
      </c>
      <c r="E14" s="152"/>
      <c r="F14" s="77">
        <v>0.45</v>
      </c>
      <c r="G14" s="72">
        <f t="shared" si="0"/>
        <v>404.99999999999994</v>
      </c>
      <c r="H14" s="73">
        <f t="shared" si="1"/>
        <v>323.99999999999994</v>
      </c>
      <c r="I14" s="73">
        <f t="shared" si="2"/>
        <v>270</v>
      </c>
      <c r="J14" s="73">
        <f t="shared" si="3"/>
        <v>231.42857142857142</v>
      </c>
      <c r="K14" s="73">
        <f t="shared" si="4"/>
        <v>202.49999999999997</v>
      </c>
      <c r="L14" s="73">
        <f t="shared" si="5"/>
        <v>161.99999999999997</v>
      </c>
      <c r="M14" s="73">
        <f t="shared" si="6"/>
        <v>135</v>
      </c>
      <c r="N14" s="73">
        <f t="shared" si="7"/>
        <v>101.24999999999999</v>
      </c>
      <c r="O14" s="73">
        <f t="shared" si="8"/>
        <v>90</v>
      </c>
      <c r="P14" s="74">
        <f t="shared" si="9"/>
        <v>80.999999999999986</v>
      </c>
    </row>
    <row r="15" spans="2:17" x14ac:dyDescent="0.25">
      <c r="C15" s="278" t="s">
        <v>139</v>
      </c>
      <c r="D15" s="62">
        <v>5</v>
      </c>
      <c r="E15" s="150"/>
      <c r="F15" s="65">
        <v>0.33</v>
      </c>
      <c r="G15" s="72">
        <f t="shared" si="0"/>
        <v>297</v>
      </c>
      <c r="H15" s="73">
        <f t="shared" si="1"/>
        <v>237.59999999999997</v>
      </c>
      <c r="I15" s="73">
        <f t="shared" si="2"/>
        <v>198</v>
      </c>
      <c r="J15" s="73">
        <f t="shared" si="3"/>
        <v>169.71428571428569</v>
      </c>
      <c r="K15" s="73">
        <f t="shared" si="4"/>
        <v>148.5</v>
      </c>
      <c r="L15" s="73">
        <f t="shared" si="5"/>
        <v>118.79999999999998</v>
      </c>
      <c r="M15" s="73">
        <f t="shared" si="6"/>
        <v>99</v>
      </c>
      <c r="N15" s="73">
        <f t="shared" si="7"/>
        <v>74.25</v>
      </c>
      <c r="O15" s="73">
        <f t="shared" si="8"/>
        <v>66</v>
      </c>
      <c r="P15" s="74">
        <f t="shared" si="9"/>
        <v>59.399999999999991</v>
      </c>
    </row>
    <row r="16" spans="2:17" x14ac:dyDescent="0.25">
      <c r="C16" s="279"/>
      <c r="D16" s="69">
        <v>7</v>
      </c>
      <c r="E16" s="151"/>
      <c r="F16" s="71">
        <v>0.39</v>
      </c>
      <c r="G16" s="72">
        <f t="shared" si="0"/>
        <v>351</v>
      </c>
      <c r="H16" s="73">
        <f t="shared" si="1"/>
        <v>280.79999999999995</v>
      </c>
      <c r="I16" s="73">
        <f t="shared" si="2"/>
        <v>234</v>
      </c>
      <c r="J16" s="73">
        <f t="shared" si="3"/>
        <v>200.57142857142856</v>
      </c>
      <c r="K16" s="73">
        <f t="shared" si="4"/>
        <v>175.5</v>
      </c>
      <c r="L16" s="73">
        <f t="shared" si="5"/>
        <v>140.39999999999998</v>
      </c>
      <c r="M16" s="73">
        <f t="shared" si="6"/>
        <v>117</v>
      </c>
      <c r="N16" s="73">
        <f t="shared" si="7"/>
        <v>87.75</v>
      </c>
      <c r="O16" s="73">
        <f t="shared" si="8"/>
        <v>78</v>
      </c>
      <c r="P16" s="74">
        <f t="shared" si="9"/>
        <v>70.199999999999989</v>
      </c>
    </row>
    <row r="17" spans="3:16" x14ac:dyDescent="0.25">
      <c r="C17" s="279"/>
      <c r="D17" s="69">
        <v>10</v>
      </c>
      <c r="E17" s="151"/>
      <c r="F17" s="71">
        <v>0.45</v>
      </c>
      <c r="G17" s="72">
        <f t="shared" si="0"/>
        <v>404.99999999999994</v>
      </c>
      <c r="H17" s="73">
        <f t="shared" si="1"/>
        <v>323.99999999999994</v>
      </c>
      <c r="I17" s="73">
        <f t="shared" si="2"/>
        <v>270</v>
      </c>
      <c r="J17" s="73">
        <f t="shared" si="3"/>
        <v>231.42857142857142</v>
      </c>
      <c r="K17" s="73">
        <f t="shared" si="4"/>
        <v>202.49999999999997</v>
      </c>
      <c r="L17" s="73">
        <f t="shared" si="5"/>
        <v>161.99999999999997</v>
      </c>
      <c r="M17" s="73">
        <f t="shared" si="6"/>
        <v>135</v>
      </c>
      <c r="N17" s="73">
        <f t="shared" si="7"/>
        <v>101.24999999999999</v>
      </c>
      <c r="O17" s="73">
        <f t="shared" si="8"/>
        <v>90</v>
      </c>
      <c r="P17" s="74">
        <f t="shared" si="9"/>
        <v>80.999999999999986</v>
      </c>
    </row>
    <row r="18" spans="3:16" x14ac:dyDescent="0.25">
      <c r="C18" s="279"/>
      <c r="D18" s="69">
        <v>15</v>
      </c>
      <c r="E18" s="151"/>
      <c r="F18" s="71">
        <v>0.55000000000000004</v>
      </c>
      <c r="G18" s="72">
        <f t="shared" si="0"/>
        <v>494.99999999999994</v>
      </c>
      <c r="H18" s="73">
        <f t="shared" si="1"/>
        <v>395.99999999999994</v>
      </c>
      <c r="I18" s="73">
        <f t="shared" si="2"/>
        <v>330</v>
      </c>
      <c r="J18" s="73">
        <f t="shared" si="3"/>
        <v>282.85714285714283</v>
      </c>
      <c r="K18" s="73">
        <f t="shared" si="4"/>
        <v>247.49999999999997</v>
      </c>
      <c r="L18" s="73">
        <f t="shared" si="5"/>
        <v>197.99999999999997</v>
      </c>
      <c r="M18" s="73">
        <f t="shared" si="6"/>
        <v>165</v>
      </c>
      <c r="N18" s="73">
        <f t="shared" si="7"/>
        <v>123.74999999999999</v>
      </c>
      <c r="O18" s="73">
        <f t="shared" si="8"/>
        <v>110</v>
      </c>
      <c r="P18" s="74">
        <f t="shared" si="9"/>
        <v>98.999999999999986</v>
      </c>
    </row>
    <row r="19" spans="3:16" ht="15.75" thickBot="1" x14ac:dyDescent="0.3">
      <c r="C19" s="280"/>
      <c r="D19" s="75">
        <v>20</v>
      </c>
      <c r="E19" s="152"/>
      <c r="F19" s="77">
        <v>0.62</v>
      </c>
      <c r="G19" s="72">
        <f t="shared" si="0"/>
        <v>558</v>
      </c>
      <c r="H19" s="73">
        <f t="shared" si="1"/>
        <v>446.4</v>
      </c>
      <c r="I19" s="73">
        <f t="shared" si="2"/>
        <v>372</v>
      </c>
      <c r="J19" s="73">
        <f t="shared" si="3"/>
        <v>318.85714285714283</v>
      </c>
      <c r="K19" s="73">
        <f t="shared" si="4"/>
        <v>279</v>
      </c>
      <c r="L19" s="73">
        <f t="shared" si="5"/>
        <v>223.2</v>
      </c>
      <c r="M19" s="73">
        <f t="shared" si="6"/>
        <v>186</v>
      </c>
      <c r="N19" s="73">
        <f t="shared" si="7"/>
        <v>139.5</v>
      </c>
      <c r="O19" s="73">
        <f t="shared" si="8"/>
        <v>124</v>
      </c>
      <c r="P19" s="74">
        <f t="shared" si="9"/>
        <v>111.6</v>
      </c>
    </row>
    <row r="20" spans="3:16" x14ac:dyDescent="0.25">
      <c r="C20" s="303" t="s">
        <v>134</v>
      </c>
      <c r="D20" s="62">
        <v>5</v>
      </c>
      <c r="E20" s="150"/>
      <c r="F20" s="65">
        <v>0.5</v>
      </c>
      <c r="G20" s="72">
        <f t="shared" si="0"/>
        <v>449.99999999999994</v>
      </c>
      <c r="H20" s="73">
        <f t="shared" si="1"/>
        <v>359.99999999999994</v>
      </c>
      <c r="I20" s="73">
        <f t="shared" si="2"/>
        <v>300</v>
      </c>
      <c r="J20" s="73">
        <f t="shared" si="3"/>
        <v>257.14285714285711</v>
      </c>
      <c r="K20" s="73">
        <f t="shared" si="4"/>
        <v>224.99999999999997</v>
      </c>
      <c r="L20" s="73">
        <f t="shared" si="5"/>
        <v>179.99999999999997</v>
      </c>
      <c r="M20" s="73">
        <f t="shared" si="6"/>
        <v>150</v>
      </c>
      <c r="N20" s="73">
        <f t="shared" si="7"/>
        <v>112.49999999999999</v>
      </c>
      <c r="O20" s="73">
        <f t="shared" si="8"/>
        <v>100</v>
      </c>
      <c r="P20" s="74">
        <f t="shared" si="9"/>
        <v>89.999999999999986</v>
      </c>
    </row>
    <row r="21" spans="3:16" x14ac:dyDescent="0.25">
      <c r="C21" s="304"/>
      <c r="D21" s="69">
        <v>7</v>
      </c>
      <c r="E21" s="151"/>
      <c r="F21" s="71">
        <v>0.57999999999999996</v>
      </c>
      <c r="G21" s="72">
        <f t="shared" si="0"/>
        <v>522</v>
      </c>
      <c r="H21" s="73">
        <f t="shared" si="1"/>
        <v>417.59999999999997</v>
      </c>
      <c r="I21" s="73">
        <f t="shared" si="2"/>
        <v>348</v>
      </c>
      <c r="J21" s="73">
        <f t="shared" si="3"/>
        <v>298.28571428571428</v>
      </c>
      <c r="K21" s="73">
        <f t="shared" si="4"/>
        <v>261</v>
      </c>
      <c r="L21" s="73">
        <f t="shared" si="5"/>
        <v>208.79999999999998</v>
      </c>
      <c r="M21" s="73">
        <f t="shared" si="6"/>
        <v>174</v>
      </c>
      <c r="N21" s="73">
        <f t="shared" si="7"/>
        <v>130.5</v>
      </c>
      <c r="O21" s="73">
        <f t="shared" si="8"/>
        <v>116</v>
      </c>
      <c r="P21" s="74">
        <f t="shared" si="9"/>
        <v>104.39999999999999</v>
      </c>
    </row>
    <row r="22" spans="3:16" x14ac:dyDescent="0.25">
      <c r="C22" s="304"/>
      <c r="D22" s="69">
        <v>10</v>
      </c>
      <c r="E22" s="151"/>
      <c r="F22" s="71">
        <v>0.68</v>
      </c>
      <c r="G22" s="72">
        <f t="shared" si="0"/>
        <v>612</v>
      </c>
      <c r="H22" s="73">
        <f t="shared" si="1"/>
        <v>489.59999999999997</v>
      </c>
      <c r="I22" s="73">
        <f t="shared" si="2"/>
        <v>408</v>
      </c>
      <c r="J22" s="73">
        <f t="shared" si="3"/>
        <v>349.71428571428572</v>
      </c>
      <c r="K22" s="73">
        <f t="shared" si="4"/>
        <v>306</v>
      </c>
      <c r="L22" s="73">
        <f t="shared" si="5"/>
        <v>244.79999999999998</v>
      </c>
      <c r="M22" s="73">
        <f t="shared" si="6"/>
        <v>204</v>
      </c>
      <c r="N22" s="73">
        <f t="shared" si="7"/>
        <v>153</v>
      </c>
      <c r="O22" s="73">
        <f t="shared" si="8"/>
        <v>136</v>
      </c>
      <c r="P22" s="74">
        <f t="shared" si="9"/>
        <v>122.39999999999999</v>
      </c>
    </row>
    <row r="23" spans="3:16" x14ac:dyDescent="0.25">
      <c r="C23" s="304"/>
      <c r="D23" s="69">
        <v>15</v>
      </c>
      <c r="E23" s="151"/>
      <c r="F23" s="71">
        <v>0.82</v>
      </c>
      <c r="G23" s="72">
        <f t="shared" si="0"/>
        <v>738</v>
      </c>
      <c r="H23" s="73">
        <f t="shared" si="1"/>
        <v>590.4</v>
      </c>
      <c r="I23" s="73">
        <f t="shared" si="2"/>
        <v>492</v>
      </c>
      <c r="J23" s="73">
        <f t="shared" si="3"/>
        <v>421.71428571428572</v>
      </c>
      <c r="K23" s="73">
        <f t="shared" si="4"/>
        <v>369</v>
      </c>
      <c r="L23" s="73">
        <f t="shared" si="5"/>
        <v>295.2</v>
      </c>
      <c r="M23" s="73">
        <f t="shared" si="6"/>
        <v>246</v>
      </c>
      <c r="N23" s="73">
        <f t="shared" si="7"/>
        <v>184.5</v>
      </c>
      <c r="O23" s="73">
        <f t="shared" si="8"/>
        <v>164</v>
      </c>
      <c r="P23" s="74">
        <f t="shared" si="9"/>
        <v>147.6</v>
      </c>
    </row>
    <row r="24" spans="3:16" ht="15.75" thickBot="1" x14ac:dyDescent="0.3">
      <c r="C24" s="305"/>
      <c r="D24" s="75">
        <v>20</v>
      </c>
      <c r="E24" s="152"/>
      <c r="F24" s="77">
        <v>0.93</v>
      </c>
      <c r="G24" s="72">
        <f t="shared" si="0"/>
        <v>836.99999999999989</v>
      </c>
      <c r="H24" s="73">
        <f t="shared" si="1"/>
        <v>669.59999999999991</v>
      </c>
      <c r="I24" s="73">
        <f t="shared" si="2"/>
        <v>558</v>
      </c>
      <c r="J24" s="73">
        <f t="shared" si="3"/>
        <v>478.28571428571428</v>
      </c>
      <c r="K24" s="73">
        <f t="shared" si="4"/>
        <v>418.49999999999994</v>
      </c>
      <c r="L24" s="73">
        <f t="shared" si="5"/>
        <v>334.79999999999995</v>
      </c>
      <c r="M24" s="73">
        <f t="shared" si="6"/>
        <v>279</v>
      </c>
      <c r="N24" s="73">
        <f t="shared" si="7"/>
        <v>209.24999999999997</v>
      </c>
      <c r="O24" s="73">
        <f t="shared" si="8"/>
        <v>186</v>
      </c>
      <c r="P24" s="74">
        <f t="shared" si="9"/>
        <v>167.39999999999998</v>
      </c>
    </row>
    <row r="25" spans="3:16" x14ac:dyDescent="0.25">
      <c r="C25" s="251" t="s">
        <v>135</v>
      </c>
      <c r="D25" s="62">
        <v>5</v>
      </c>
      <c r="E25" s="306"/>
      <c r="F25" s="65">
        <v>0.75</v>
      </c>
      <c r="G25" s="72">
        <f t="shared" si="0"/>
        <v>675</v>
      </c>
      <c r="H25" s="73">
        <f t="shared" si="1"/>
        <v>539.99999999999989</v>
      </c>
      <c r="I25" s="73">
        <f t="shared" si="2"/>
        <v>450</v>
      </c>
      <c r="J25" s="73">
        <f t="shared" si="3"/>
        <v>385.71428571428572</v>
      </c>
      <c r="K25" s="73">
        <f t="shared" si="4"/>
        <v>337.5</v>
      </c>
      <c r="L25" s="73">
        <f t="shared" si="5"/>
        <v>269.99999999999994</v>
      </c>
      <c r="M25" s="73">
        <f t="shared" si="6"/>
        <v>225</v>
      </c>
      <c r="N25" s="73">
        <f t="shared" si="7"/>
        <v>168.75</v>
      </c>
      <c r="O25" s="73">
        <f t="shared" si="8"/>
        <v>150</v>
      </c>
      <c r="P25" s="74">
        <f t="shared" si="9"/>
        <v>134.99999999999997</v>
      </c>
    </row>
    <row r="26" spans="3:16" x14ac:dyDescent="0.25">
      <c r="C26" s="252"/>
      <c r="D26" s="69">
        <v>7</v>
      </c>
      <c r="E26" s="307"/>
      <c r="F26" s="71">
        <v>0.88</v>
      </c>
      <c r="G26" s="72">
        <f t="shared" si="0"/>
        <v>792</v>
      </c>
      <c r="H26" s="73">
        <f t="shared" si="1"/>
        <v>633.59999999999991</v>
      </c>
      <c r="I26" s="73">
        <f t="shared" si="2"/>
        <v>528</v>
      </c>
      <c r="J26" s="73">
        <f t="shared" si="3"/>
        <v>452.57142857142856</v>
      </c>
      <c r="K26" s="73">
        <f t="shared" si="4"/>
        <v>396</v>
      </c>
      <c r="L26" s="73">
        <f t="shared" si="5"/>
        <v>316.79999999999995</v>
      </c>
      <c r="M26" s="73">
        <f t="shared" si="6"/>
        <v>264</v>
      </c>
      <c r="N26" s="73">
        <f t="shared" si="7"/>
        <v>198</v>
      </c>
      <c r="O26" s="73">
        <f t="shared" si="8"/>
        <v>176</v>
      </c>
      <c r="P26" s="74">
        <f t="shared" si="9"/>
        <v>158.39999999999998</v>
      </c>
    </row>
    <row r="27" spans="3:16" x14ac:dyDescent="0.25">
      <c r="C27" s="252"/>
      <c r="D27" s="69">
        <v>10</v>
      </c>
      <c r="E27" s="307"/>
      <c r="F27" s="71">
        <v>1</v>
      </c>
      <c r="G27" s="72">
        <f t="shared" si="0"/>
        <v>899.99999999999989</v>
      </c>
      <c r="H27" s="73">
        <f t="shared" si="1"/>
        <v>719.99999999999989</v>
      </c>
      <c r="I27" s="73">
        <f t="shared" si="2"/>
        <v>600</v>
      </c>
      <c r="J27" s="73">
        <f t="shared" si="3"/>
        <v>514.28571428571422</v>
      </c>
      <c r="K27" s="73">
        <f t="shared" si="4"/>
        <v>449.99999999999994</v>
      </c>
      <c r="L27" s="73">
        <f t="shared" si="5"/>
        <v>359.99999999999994</v>
      </c>
      <c r="M27" s="73">
        <f t="shared" si="6"/>
        <v>300</v>
      </c>
      <c r="N27" s="73">
        <f t="shared" si="7"/>
        <v>224.99999999999997</v>
      </c>
      <c r="O27" s="73">
        <f t="shared" si="8"/>
        <v>200</v>
      </c>
      <c r="P27" s="74">
        <f t="shared" si="9"/>
        <v>179.99999999999997</v>
      </c>
    </row>
    <row r="28" spans="3:16" x14ac:dyDescent="0.25">
      <c r="C28" s="252"/>
      <c r="D28" s="69">
        <v>15</v>
      </c>
      <c r="E28" s="307"/>
      <c r="F28" s="71">
        <v>1.3</v>
      </c>
      <c r="G28" s="72">
        <f t="shared" si="0"/>
        <v>1170</v>
      </c>
      <c r="H28" s="73">
        <f t="shared" si="1"/>
        <v>935.99999999999989</v>
      </c>
      <c r="I28" s="73">
        <f t="shared" si="2"/>
        <v>780</v>
      </c>
      <c r="J28" s="73">
        <f t="shared" si="3"/>
        <v>668.57142857142856</v>
      </c>
      <c r="K28" s="73">
        <f t="shared" si="4"/>
        <v>585</v>
      </c>
      <c r="L28" s="73">
        <f t="shared" si="5"/>
        <v>467.99999999999994</v>
      </c>
      <c r="M28" s="73">
        <f t="shared" si="6"/>
        <v>390</v>
      </c>
      <c r="N28" s="73">
        <f t="shared" si="7"/>
        <v>292.5</v>
      </c>
      <c r="O28" s="73">
        <f t="shared" si="8"/>
        <v>260</v>
      </c>
      <c r="P28" s="74">
        <f t="shared" si="9"/>
        <v>233.99999999999997</v>
      </c>
    </row>
    <row r="29" spans="3:16" ht="15.75" thickBot="1" x14ac:dyDescent="0.3">
      <c r="C29" s="253"/>
      <c r="D29" s="75">
        <v>20</v>
      </c>
      <c r="E29" s="308"/>
      <c r="F29" s="77">
        <v>1.5</v>
      </c>
      <c r="G29" s="72">
        <f t="shared" si="0"/>
        <v>1350</v>
      </c>
      <c r="H29" s="73">
        <f t="shared" si="1"/>
        <v>1079.9999999999998</v>
      </c>
      <c r="I29" s="73">
        <f t="shared" si="2"/>
        <v>900</v>
      </c>
      <c r="J29" s="73">
        <f t="shared" si="3"/>
        <v>771.42857142857144</v>
      </c>
      <c r="K29" s="73">
        <f t="shared" si="4"/>
        <v>675</v>
      </c>
      <c r="L29" s="73">
        <f t="shared" si="5"/>
        <v>539.99999999999989</v>
      </c>
      <c r="M29" s="73">
        <f t="shared" si="6"/>
        <v>450</v>
      </c>
      <c r="N29" s="73">
        <f t="shared" si="7"/>
        <v>337.5</v>
      </c>
      <c r="O29" s="73">
        <f t="shared" si="8"/>
        <v>300</v>
      </c>
      <c r="P29" s="74">
        <f t="shared" si="9"/>
        <v>269.99999999999994</v>
      </c>
    </row>
    <row r="30" spans="3:16" x14ac:dyDescent="0.25">
      <c r="C30" s="294" t="s">
        <v>136</v>
      </c>
      <c r="D30" s="62">
        <v>5</v>
      </c>
      <c r="E30" s="150"/>
      <c r="F30" s="65">
        <v>1</v>
      </c>
      <c r="G30" s="72">
        <f t="shared" si="0"/>
        <v>899.99999999999989</v>
      </c>
      <c r="H30" s="73">
        <f t="shared" si="1"/>
        <v>719.99999999999989</v>
      </c>
      <c r="I30" s="73">
        <f t="shared" si="2"/>
        <v>600</v>
      </c>
      <c r="J30" s="73">
        <f t="shared" si="3"/>
        <v>514.28571428571422</v>
      </c>
      <c r="K30" s="73">
        <f t="shared" si="4"/>
        <v>449.99999999999994</v>
      </c>
      <c r="L30" s="73">
        <f t="shared" si="5"/>
        <v>359.99999999999994</v>
      </c>
      <c r="M30" s="73">
        <f t="shared" si="6"/>
        <v>300</v>
      </c>
      <c r="N30" s="73">
        <f t="shared" si="7"/>
        <v>224.99999999999997</v>
      </c>
      <c r="O30" s="73">
        <f t="shared" si="8"/>
        <v>200</v>
      </c>
      <c r="P30" s="74">
        <f t="shared" si="9"/>
        <v>179.99999999999997</v>
      </c>
    </row>
    <row r="31" spans="3:16" x14ac:dyDescent="0.25">
      <c r="C31" s="295"/>
      <c r="D31" s="69">
        <v>7</v>
      </c>
      <c r="E31" s="151"/>
      <c r="F31" s="71">
        <v>1.2</v>
      </c>
      <c r="G31" s="72">
        <f t="shared" si="0"/>
        <v>1080</v>
      </c>
      <c r="H31" s="73">
        <f t="shared" si="1"/>
        <v>863.99999999999989</v>
      </c>
      <c r="I31" s="73">
        <f t="shared" si="2"/>
        <v>720</v>
      </c>
      <c r="J31" s="73">
        <f t="shared" si="3"/>
        <v>617.14285714285711</v>
      </c>
      <c r="K31" s="73">
        <f t="shared" si="4"/>
        <v>540</v>
      </c>
      <c r="L31" s="73">
        <f t="shared" si="5"/>
        <v>431.99999999999994</v>
      </c>
      <c r="M31" s="73">
        <f t="shared" si="6"/>
        <v>360</v>
      </c>
      <c r="N31" s="73">
        <f t="shared" si="7"/>
        <v>270</v>
      </c>
      <c r="O31" s="73">
        <f t="shared" si="8"/>
        <v>240</v>
      </c>
      <c r="P31" s="74">
        <f t="shared" si="9"/>
        <v>215.99999999999997</v>
      </c>
    </row>
    <row r="32" spans="3:16" x14ac:dyDescent="0.25">
      <c r="C32" s="295"/>
      <c r="D32" s="69">
        <v>10</v>
      </c>
      <c r="E32" s="151"/>
      <c r="F32" s="71">
        <v>1.4</v>
      </c>
      <c r="G32" s="72">
        <f t="shared" si="0"/>
        <v>1260</v>
      </c>
      <c r="H32" s="73">
        <f t="shared" si="1"/>
        <v>1007.9999999999999</v>
      </c>
      <c r="I32" s="73">
        <f t="shared" si="2"/>
        <v>840</v>
      </c>
      <c r="J32" s="73">
        <f t="shared" si="3"/>
        <v>720</v>
      </c>
      <c r="K32" s="73">
        <f t="shared" si="4"/>
        <v>630</v>
      </c>
      <c r="L32" s="73">
        <f t="shared" si="5"/>
        <v>503.99999999999994</v>
      </c>
      <c r="M32" s="73">
        <f t="shared" si="6"/>
        <v>420</v>
      </c>
      <c r="N32" s="73">
        <f t="shared" si="7"/>
        <v>315</v>
      </c>
      <c r="O32" s="73">
        <f t="shared" si="8"/>
        <v>280</v>
      </c>
      <c r="P32" s="74">
        <f t="shared" si="9"/>
        <v>251.99999999999997</v>
      </c>
    </row>
    <row r="33" spans="3:16" x14ac:dyDescent="0.25">
      <c r="C33" s="295"/>
      <c r="D33" s="69">
        <v>15</v>
      </c>
      <c r="E33" s="151"/>
      <c r="F33" s="71">
        <v>1.7</v>
      </c>
      <c r="G33" s="72">
        <f t="shared" si="0"/>
        <v>1530</v>
      </c>
      <c r="H33" s="73">
        <f t="shared" si="1"/>
        <v>1223.9999999999998</v>
      </c>
      <c r="I33" s="73">
        <f t="shared" si="2"/>
        <v>1020</v>
      </c>
      <c r="J33" s="73">
        <f t="shared" si="3"/>
        <v>874.28571428571422</v>
      </c>
      <c r="K33" s="73">
        <f t="shared" si="4"/>
        <v>765</v>
      </c>
      <c r="L33" s="73">
        <f t="shared" si="5"/>
        <v>611.99999999999989</v>
      </c>
      <c r="M33" s="73">
        <f t="shared" si="6"/>
        <v>510</v>
      </c>
      <c r="N33" s="73">
        <f t="shared" si="7"/>
        <v>382.5</v>
      </c>
      <c r="O33" s="73">
        <f t="shared" si="8"/>
        <v>340</v>
      </c>
      <c r="P33" s="74">
        <f t="shared" si="9"/>
        <v>305.99999999999994</v>
      </c>
    </row>
    <row r="34" spans="3:16" ht="15.75" thickBot="1" x14ac:dyDescent="0.3">
      <c r="C34" s="296"/>
      <c r="D34" s="75">
        <v>20</v>
      </c>
      <c r="E34" s="152"/>
      <c r="F34" s="77">
        <v>2</v>
      </c>
      <c r="G34" s="72">
        <f t="shared" si="0"/>
        <v>1799.9999999999998</v>
      </c>
      <c r="H34" s="73">
        <f t="shared" si="1"/>
        <v>1439.9999999999998</v>
      </c>
      <c r="I34" s="73">
        <f t="shared" si="2"/>
        <v>1200</v>
      </c>
      <c r="J34" s="73">
        <f t="shared" si="3"/>
        <v>1028.5714285714284</v>
      </c>
      <c r="K34" s="73">
        <f t="shared" si="4"/>
        <v>899.99999999999989</v>
      </c>
      <c r="L34" s="73">
        <f t="shared" si="5"/>
        <v>719.99999999999989</v>
      </c>
      <c r="M34" s="73">
        <f t="shared" si="6"/>
        <v>600</v>
      </c>
      <c r="N34" s="73">
        <f t="shared" si="7"/>
        <v>449.99999999999994</v>
      </c>
      <c r="O34" s="73">
        <f t="shared" si="8"/>
        <v>400</v>
      </c>
      <c r="P34" s="74">
        <f t="shared" si="9"/>
        <v>359.99999999999994</v>
      </c>
    </row>
    <row r="35" spans="3:16" x14ac:dyDescent="0.25">
      <c r="C35" s="260" t="s">
        <v>137</v>
      </c>
      <c r="D35" s="62">
        <v>5</v>
      </c>
      <c r="E35" s="153"/>
      <c r="F35" s="65">
        <v>1.5</v>
      </c>
      <c r="G35" s="72">
        <f t="shared" si="0"/>
        <v>1350</v>
      </c>
      <c r="H35" s="73">
        <f t="shared" si="1"/>
        <v>1079.9999999999998</v>
      </c>
      <c r="I35" s="73">
        <f t="shared" si="2"/>
        <v>900</v>
      </c>
      <c r="J35" s="73">
        <f t="shared" si="3"/>
        <v>771.42857142857144</v>
      </c>
      <c r="K35" s="73">
        <f t="shared" si="4"/>
        <v>675</v>
      </c>
      <c r="L35" s="73">
        <f t="shared" si="5"/>
        <v>539.99999999999989</v>
      </c>
      <c r="M35" s="73">
        <f t="shared" si="6"/>
        <v>450</v>
      </c>
      <c r="N35" s="73">
        <f t="shared" si="7"/>
        <v>337.5</v>
      </c>
      <c r="O35" s="73">
        <f t="shared" si="8"/>
        <v>300</v>
      </c>
      <c r="P35" s="74">
        <f t="shared" si="9"/>
        <v>269.99999999999994</v>
      </c>
    </row>
    <row r="36" spans="3:16" x14ac:dyDescent="0.25">
      <c r="C36" s="261"/>
      <c r="D36" s="69">
        <v>7</v>
      </c>
      <c r="E36" s="151"/>
      <c r="F36" s="71">
        <v>1.8</v>
      </c>
      <c r="G36" s="72">
        <f t="shared" si="0"/>
        <v>1619.9999999999998</v>
      </c>
      <c r="H36" s="73">
        <f t="shared" si="1"/>
        <v>1295.9999999999998</v>
      </c>
      <c r="I36" s="73">
        <f t="shared" si="2"/>
        <v>1080</v>
      </c>
      <c r="J36" s="73">
        <f t="shared" si="3"/>
        <v>925.71428571428567</v>
      </c>
      <c r="K36" s="73">
        <f t="shared" si="4"/>
        <v>809.99999999999989</v>
      </c>
      <c r="L36" s="73">
        <f t="shared" si="5"/>
        <v>647.99999999999989</v>
      </c>
      <c r="M36" s="73">
        <f t="shared" si="6"/>
        <v>540</v>
      </c>
      <c r="N36" s="73">
        <f t="shared" si="7"/>
        <v>404.99999999999994</v>
      </c>
      <c r="O36" s="73">
        <f t="shared" si="8"/>
        <v>360</v>
      </c>
      <c r="P36" s="74">
        <f t="shared" si="9"/>
        <v>323.99999999999994</v>
      </c>
    </row>
    <row r="37" spans="3:16" x14ac:dyDescent="0.25">
      <c r="C37" s="261"/>
      <c r="D37" s="69">
        <v>10</v>
      </c>
      <c r="E37" s="151"/>
      <c r="F37" s="71">
        <v>2.2000000000000002</v>
      </c>
      <c r="G37" s="72">
        <f t="shared" si="0"/>
        <v>1979.9999999999998</v>
      </c>
      <c r="H37" s="73">
        <f t="shared" si="1"/>
        <v>1583.9999999999998</v>
      </c>
      <c r="I37" s="73">
        <f t="shared" si="2"/>
        <v>1320</v>
      </c>
      <c r="J37" s="73">
        <f t="shared" si="3"/>
        <v>1131.4285714285713</v>
      </c>
      <c r="K37" s="73">
        <f t="shared" si="4"/>
        <v>989.99999999999989</v>
      </c>
      <c r="L37" s="73">
        <f t="shared" si="5"/>
        <v>791.99999999999989</v>
      </c>
      <c r="M37" s="73">
        <f t="shared" si="6"/>
        <v>660</v>
      </c>
      <c r="N37" s="73">
        <f t="shared" si="7"/>
        <v>494.99999999999994</v>
      </c>
      <c r="O37" s="73">
        <f t="shared" si="8"/>
        <v>440</v>
      </c>
      <c r="P37" s="74">
        <f t="shared" si="9"/>
        <v>395.99999999999994</v>
      </c>
    </row>
    <row r="38" spans="3:16" x14ac:dyDescent="0.25">
      <c r="C38" s="261"/>
      <c r="D38" s="69">
        <v>15</v>
      </c>
      <c r="E38" s="151"/>
      <c r="F38" s="71">
        <v>2.6</v>
      </c>
      <c r="G38" s="72">
        <f t="shared" si="0"/>
        <v>2340</v>
      </c>
      <c r="H38" s="73">
        <f t="shared" si="1"/>
        <v>1871.9999999999998</v>
      </c>
      <c r="I38" s="73">
        <f t="shared" si="2"/>
        <v>1560</v>
      </c>
      <c r="J38" s="73">
        <f t="shared" si="3"/>
        <v>1337.1428571428571</v>
      </c>
      <c r="K38" s="73">
        <f t="shared" si="4"/>
        <v>1170</v>
      </c>
      <c r="L38" s="73">
        <f t="shared" si="5"/>
        <v>935.99999999999989</v>
      </c>
      <c r="M38" s="73">
        <f t="shared" si="6"/>
        <v>780</v>
      </c>
      <c r="N38" s="73">
        <f t="shared" si="7"/>
        <v>585</v>
      </c>
      <c r="O38" s="73">
        <f t="shared" si="8"/>
        <v>520</v>
      </c>
      <c r="P38" s="74">
        <f t="shared" si="9"/>
        <v>467.99999999999994</v>
      </c>
    </row>
    <row r="39" spans="3:16" ht="15.75" thickBot="1" x14ac:dyDescent="0.3">
      <c r="C39" s="262"/>
      <c r="D39" s="75">
        <v>20</v>
      </c>
      <c r="E39" s="152"/>
      <c r="F39" s="77">
        <v>3</v>
      </c>
      <c r="G39" s="72">
        <f t="shared" si="0"/>
        <v>2700</v>
      </c>
      <c r="H39" s="73">
        <f t="shared" si="1"/>
        <v>2159.9999999999995</v>
      </c>
      <c r="I39" s="73">
        <f t="shared" si="2"/>
        <v>1800</v>
      </c>
      <c r="J39" s="73">
        <f t="shared" si="3"/>
        <v>1542.8571428571429</v>
      </c>
      <c r="K39" s="73">
        <f t="shared" si="4"/>
        <v>1350</v>
      </c>
      <c r="L39" s="73">
        <f t="shared" si="5"/>
        <v>1079.9999999999998</v>
      </c>
      <c r="M39" s="73">
        <f t="shared" si="6"/>
        <v>900</v>
      </c>
      <c r="N39" s="73">
        <f t="shared" si="7"/>
        <v>675</v>
      </c>
      <c r="O39" s="73">
        <f t="shared" si="8"/>
        <v>600</v>
      </c>
      <c r="P39" s="74">
        <f t="shared" si="9"/>
        <v>539.99999999999989</v>
      </c>
    </row>
    <row r="40" spans="3:16" x14ac:dyDescent="0.25">
      <c r="C40" s="241" t="s">
        <v>138</v>
      </c>
      <c r="D40" s="62">
        <v>5</v>
      </c>
      <c r="E40" s="153"/>
      <c r="F40" s="65">
        <v>2.1</v>
      </c>
      <c r="G40" s="72">
        <f t="shared" si="0"/>
        <v>1889.9999999999998</v>
      </c>
      <c r="H40" s="73">
        <f t="shared" si="1"/>
        <v>1511.9999999999998</v>
      </c>
      <c r="I40" s="73">
        <f t="shared" si="2"/>
        <v>1260</v>
      </c>
      <c r="J40" s="73">
        <f t="shared" si="3"/>
        <v>1080</v>
      </c>
      <c r="K40" s="73">
        <f t="shared" si="4"/>
        <v>944.99999999999989</v>
      </c>
      <c r="L40" s="73">
        <f t="shared" si="5"/>
        <v>755.99999999999989</v>
      </c>
      <c r="M40" s="73">
        <f t="shared" si="6"/>
        <v>630</v>
      </c>
      <c r="N40" s="73">
        <f t="shared" si="7"/>
        <v>472.49999999999994</v>
      </c>
      <c r="O40" s="73">
        <f t="shared" si="8"/>
        <v>420</v>
      </c>
      <c r="P40" s="74">
        <f t="shared" si="9"/>
        <v>377.99999999999994</v>
      </c>
    </row>
    <row r="41" spans="3:16" x14ac:dyDescent="0.25">
      <c r="C41" s="242"/>
      <c r="D41" s="69">
        <v>7</v>
      </c>
      <c r="E41" s="154"/>
      <c r="F41" s="71">
        <v>2.4</v>
      </c>
      <c r="G41" s="72">
        <f t="shared" si="0"/>
        <v>2160</v>
      </c>
      <c r="H41" s="73">
        <f t="shared" si="1"/>
        <v>1727.9999999999998</v>
      </c>
      <c r="I41" s="73">
        <f t="shared" si="2"/>
        <v>1440</v>
      </c>
      <c r="J41" s="73">
        <f t="shared" si="3"/>
        <v>1234.2857142857142</v>
      </c>
      <c r="K41" s="73">
        <f t="shared" si="4"/>
        <v>1080</v>
      </c>
      <c r="L41" s="73">
        <f t="shared" si="5"/>
        <v>863.99999999999989</v>
      </c>
      <c r="M41" s="73">
        <f t="shared" si="6"/>
        <v>720</v>
      </c>
      <c r="N41" s="73">
        <f t="shared" si="7"/>
        <v>540</v>
      </c>
      <c r="O41" s="73">
        <f t="shared" si="8"/>
        <v>480</v>
      </c>
      <c r="P41" s="74">
        <f t="shared" si="9"/>
        <v>431.99999999999994</v>
      </c>
    </row>
    <row r="42" spans="3:16" x14ac:dyDescent="0.25">
      <c r="C42" s="242"/>
      <c r="D42" s="69">
        <v>10</v>
      </c>
      <c r="E42" s="154"/>
      <c r="F42" s="71">
        <v>2.9</v>
      </c>
      <c r="G42" s="72">
        <f t="shared" si="0"/>
        <v>2610</v>
      </c>
      <c r="H42" s="73">
        <f t="shared" si="1"/>
        <v>2087.9999999999995</v>
      </c>
      <c r="I42" s="73">
        <f t="shared" si="2"/>
        <v>1740</v>
      </c>
      <c r="J42" s="73">
        <f t="shared" si="3"/>
        <v>1491.4285714285713</v>
      </c>
      <c r="K42" s="73">
        <f t="shared" si="4"/>
        <v>1305</v>
      </c>
      <c r="L42" s="73">
        <f t="shared" si="5"/>
        <v>1043.9999999999998</v>
      </c>
      <c r="M42" s="73">
        <f t="shared" si="6"/>
        <v>870</v>
      </c>
      <c r="N42" s="73">
        <f t="shared" si="7"/>
        <v>652.5</v>
      </c>
      <c r="O42" s="73">
        <f t="shared" si="8"/>
        <v>580</v>
      </c>
      <c r="P42" s="74">
        <f t="shared" si="9"/>
        <v>521.99999999999989</v>
      </c>
    </row>
    <row r="43" spans="3:16" x14ac:dyDescent="0.25">
      <c r="C43" s="242"/>
      <c r="D43" s="69">
        <v>15</v>
      </c>
      <c r="E43" s="151"/>
      <c r="F43" s="71">
        <v>3.6</v>
      </c>
      <c r="G43" s="72">
        <f t="shared" si="0"/>
        <v>3239.9999999999995</v>
      </c>
      <c r="H43" s="73">
        <f t="shared" si="1"/>
        <v>2591.9999999999995</v>
      </c>
      <c r="I43" s="73">
        <f t="shared" si="2"/>
        <v>2160</v>
      </c>
      <c r="J43" s="73">
        <f t="shared" si="3"/>
        <v>1851.4285714285713</v>
      </c>
      <c r="K43" s="73">
        <f t="shared" si="4"/>
        <v>1619.9999999999998</v>
      </c>
      <c r="L43" s="73">
        <f t="shared" si="5"/>
        <v>1295.9999999999998</v>
      </c>
      <c r="M43" s="73">
        <f t="shared" si="6"/>
        <v>1080</v>
      </c>
      <c r="N43" s="73">
        <f t="shared" si="7"/>
        <v>809.99999999999989</v>
      </c>
      <c r="O43" s="73">
        <f t="shared" si="8"/>
        <v>720</v>
      </c>
      <c r="P43" s="74">
        <f t="shared" si="9"/>
        <v>647.99999999999989</v>
      </c>
    </row>
    <row r="44" spans="3:16" ht="15.75" thickBot="1" x14ac:dyDescent="0.3">
      <c r="C44" s="243"/>
      <c r="D44" s="75">
        <v>20</v>
      </c>
      <c r="E44" s="152"/>
      <c r="F44" s="77">
        <v>4.0999999999999996</v>
      </c>
      <c r="G44" s="72">
        <f t="shared" si="0"/>
        <v>3689.9999999999991</v>
      </c>
      <c r="H44" s="73">
        <f t="shared" si="1"/>
        <v>2951.9999999999991</v>
      </c>
      <c r="I44" s="73">
        <f t="shared" si="2"/>
        <v>2459.9999999999995</v>
      </c>
      <c r="J44" s="73">
        <f t="shared" si="3"/>
        <v>2108.5714285714284</v>
      </c>
      <c r="K44" s="73">
        <f t="shared" si="4"/>
        <v>1844.9999999999995</v>
      </c>
      <c r="L44" s="73">
        <f t="shared" si="5"/>
        <v>1475.9999999999995</v>
      </c>
      <c r="M44" s="73">
        <f t="shared" si="6"/>
        <v>1229.9999999999998</v>
      </c>
      <c r="N44" s="73">
        <f t="shared" si="7"/>
        <v>922.49999999999977</v>
      </c>
      <c r="O44" s="73">
        <f t="shared" si="8"/>
        <v>819.99999999999989</v>
      </c>
      <c r="P44" s="74">
        <f t="shared" si="9"/>
        <v>737.99999999999977</v>
      </c>
    </row>
    <row r="46" spans="3:16" x14ac:dyDescent="0.25">
      <c r="C46" s="250" t="s">
        <v>26</v>
      </c>
      <c r="D46" s="250"/>
      <c r="E46" s="250"/>
      <c r="F46" s="250"/>
      <c r="G46" s="250"/>
      <c r="H46" s="250"/>
      <c r="I46" s="250"/>
      <c r="J46" s="250"/>
      <c r="K46" s="250"/>
      <c r="L46" s="250"/>
      <c r="M46" s="250"/>
    </row>
    <row r="47" spans="3:16" x14ac:dyDescent="0.25">
      <c r="C47" s="250" t="s">
        <v>49</v>
      </c>
      <c r="D47" s="250"/>
      <c r="E47" s="250"/>
      <c r="F47" s="250"/>
      <c r="G47" s="250"/>
      <c r="H47" s="250"/>
    </row>
    <row r="48" spans="3:16" x14ac:dyDescent="0.25">
      <c r="C48" s="277" t="s">
        <v>42</v>
      </c>
      <c r="D48" s="277"/>
      <c r="E48" s="277"/>
    </row>
  </sheetData>
  <sheetProtection algorithmName="SHA-512" hashValue="byLSJSOqgLi+/SnqGc1AoJ/XSDY0XJ32Q6k7n523SEWZ5eHU7bbLQr5t9p0xaSJaBLSs1yx5ngnyYh+yapw1ow==" saltValue="oprVkLytvpcYHyptylwFCA==" spinCount="100000" sheet="1" objects="1" scenarios="1" selectLockedCells="1"/>
  <mergeCells count="16">
    <mergeCell ref="C48:E48"/>
    <mergeCell ref="C35:C39"/>
    <mergeCell ref="C40:C44"/>
    <mergeCell ref="C46:M46"/>
    <mergeCell ref="C47:H47"/>
    <mergeCell ref="C30:C34"/>
    <mergeCell ref="C2:Q2"/>
    <mergeCell ref="C8:C9"/>
    <mergeCell ref="D8:D9"/>
    <mergeCell ref="F8:F9"/>
    <mergeCell ref="G8:P8"/>
    <mergeCell ref="C10:C14"/>
    <mergeCell ref="C15:C19"/>
    <mergeCell ref="C20:C24"/>
    <mergeCell ref="C25:C29"/>
    <mergeCell ref="E25:E29"/>
  </mergeCells>
  <pageMargins left="0.7" right="0.7" top="0.75" bottom="0.75" header="0.3" footer="0.3"/>
  <pageSetup paperSize="9" scale="63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249977111117893"/>
    <pageSetUpPr fitToPage="1"/>
  </sheetPr>
  <dimension ref="B2:N120"/>
  <sheetViews>
    <sheetView showGridLines="0" workbookViewId="0">
      <selection activeCell="C5" sqref="C5"/>
    </sheetView>
  </sheetViews>
  <sheetFormatPr baseColWidth="10" defaultColWidth="11.42578125" defaultRowHeight="15" x14ac:dyDescent="0.25"/>
  <cols>
    <col min="1" max="1" width="11.42578125" style="54" customWidth="1"/>
    <col min="2" max="2" width="7.7109375" style="54" customWidth="1"/>
    <col min="3" max="3" width="11.42578125" style="54"/>
    <col min="4" max="4" width="15.7109375" style="54" customWidth="1"/>
    <col min="5" max="16384" width="11.42578125" style="54"/>
  </cols>
  <sheetData>
    <row r="2" spans="2:14" ht="26.25" x14ac:dyDescent="0.4">
      <c r="C2" s="297" t="s">
        <v>127</v>
      </c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</row>
    <row r="3" spans="2:14" ht="26.25" x14ac:dyDescent="0.4"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2:14" ht="45" x14ac:dyDescent="0.25">
      <c r="B4" s="56"/>
      <c r="C4" s="57" t="s">
        <v>7</v>
      </c>
      <c r="D4" s="57" t="s">
        <v>126</v>
      </c>
      <c r="E4" s="57" t="s">
        <v>59</v>
      </c>
    </row>
    <row r="5" spans="2:14" ht="28.5" x14ac:dyDescent="0.25">
      <c r="B5" s="58" t="s">
        <v>9</v>
      </c>
      <c r="C5" s="53">
        <v>2.25</v>
      </c>
      <c r="D5" s="53">
        <v>4</v>
      </c>
      <c r="E5" s="53">
        <v>2</v>
      </c>
      <c r="G5" s="309" t="s">
        <v>71</v>
      </c>
      <c r="H5" s="309"/>
      <c r="I5" s="309"/>
      <c r="J5" s="309"/>
      <c r="K5" s="309"/>
      <c r="L5" s="309"/>
    </row>
    <row r="8" spans="2:14" ht="15" customHeight="1" x14ac:dyDescent="0.25">
      <c r="C8" s="232" t="s">
        <v>25</v>
      </c>
      <c r="D8" s="234" t="s">
        <v>1</v>
      </c>
      <c r="E8" s="234" t="s">
        <v>5</v>
      </c>
      <c r="F8" s="299" t="s">
        <v>6</v>
      </c>
      <c r="G8" s="299"/>
      <c r="H8" s="299"/>
      <c r="I8" s="299"/>
      <c r="J8" s="299"/>
      <c r="K8" s="299"/>
      <c r="L8" s="59"/>
    </row>
    <row r="9" spans="2:14" ht="45" customHeight="1" thickBot="1" x14ac:dyDescent="0.3">
      <c r="C9" s="233"/>
      <c r="D9" s="232"/>
      <c r="E9" s="232"/>
      <c r="F9" s="61">
        <v>4</v>
      </c>
      <c r="G9" s="61">
        <v>5</v>
      </c>
      <c r="H9" s="61">
        <v>6</v>
      </c>
      <c r="I9" s="61">
        <v>7</v>
      </c>
      <c r="J9" s="61">
        <v>8</v>
      </c>
      <c r="K9" s="61">
        <v>10</v>
      </c>
    </row>
    <row r="10" spans="2:14" x14ac:dyDescent="0.25">
      <c r="C10" s="310" t="s">
        <v>64</v>
      </c>
      <c r="D10" s="62">
        <v>1</v>
      </c>
      <c r="E10" s="65">
        <v>0.26</v>
      </c>
      <c r="F10" s="159">
        <f t="shared" ref="F10:F47" si="0">(E10*60000)/($F$9*(($C$5*10^2)/($D$5/$E$5)))</f>
        <v>34.666666666666664</v>
      </c>
      <c r="G10" s="160">
        <f t="shared" ref="G10:G47" si="1">(E10*60000)/($G$9*(($C$5*10^2)/($D$5/$E$5)))</f>
        <v>27.733333333333334</v>
      </c>
      <c r="H10" s="160">
        <f t="shared" ref="H10:H47" si="2">(E10*60000)/($H$9*(($C$5*10^2)/($D$5/$E$5)))</f>
        <v>23.111111111111111</v>
      </c>
      <c r="I10" s="160">
        <f t="shared" ref="I10:I47" si="3">(E10*60000)/($I$9*(($C$5*10^2)/($D$5/$E$5)))</f>
        <v>19.80952380952381</v>
      </c>
      <c r="J10" s="160">
        <f t="shared" ref="J10:J47" si="4">(E10*60000)/($J$9*(($C$5*10^2)/($D$5/$E$5)))</f>
        <v>17.333333333333332</v>
      </c>
      <c r="K10" s="161">
        <f t="shared" ref="K10:K47" si="5">(E10*60000)/($K$9*(($C$5*10^2)/($D$5/$E$5)))</f>
        <v>13.866666666666667</v>
      </c>
    </row>
    <row r="11" spans="2:14" x14ac:dyDescent="0.25">
      <c r="C11" s="311"/>
      <c r="D11" s="69">
        <v>1.5</v>
      </c>
      <c r="E11" s="71">
        <v>0.32</v>
      </c>
      <c r="F11" s="162">
        <f t="shared" si="0"/>
        <v>42.666666666666664</v>
      </c>
      <c r="G11" s="73">
        <f t="shared" si="1"/>
        <v>34.133333333333333</v>
      </c>
      <c r="H11" s="73">
        <f t="shared" si="2"/>
        <v>28.444444444444443</v>
      </c>
      <c r="I11" s="73">
        <f t="shared" si="3"/>
        <v>24.38095238095238</v>
      </c>
      <c r="J11" s="73">
        <f t="shared" si="4"/>
        <v>21.333333333333332</v>
      </c>
      <c r="K11" s="163">
        <f t="shared" si="5"/>
        <v>17.066666666666666</v>
      </c>
    </row>
    <row r="12" spans="2:14" x14ac:dyDescent="0.25">
      <c r="C12" s="311"/>
      <c r="D12" s="69">
        <v>2</v>
      </c>
      <c r="E12" s="71">
        <v>0.37</v>
      </c>
      <c r="F12" s="162">
        <f t="shared" si="0"/>
        <v>49.333333333333336</v>
      </c>
      <c r="G12" s="73">
        <f t="shared" si="1"/>
        <v>39.466666666666669</v>
      </c>
      <c r="H12" s="73">
        <f t="shared" si="2"/>
        <v>32.888888888888886</v>
      </c>
      <c r="I12" s="73">
        <f t="shared" si="3"/>
        <v>28.19047619047619</v>
      </c>
      <c r="J12" s="73">
        <f t="shared" si="4"/>
        <v>24.666666666666668</v>
      </c>
      <c r="K12" s="163">
        <f t="shared" si="5"/>
        <v>19.733333333333334</v>
      </c>
    </row>
    <row r="13" spans="2:14" x14ac:dyDescent="0.25">
      <c r="C13" s="311"/>
      <c r="D13" s="69">
        <v>2.5</v>
      </c>
      <c r="E13" s="71">
        <v>0.41</v>
      </c>
      <c r="F13" s="162">
        <f t="shared" si="0"/>
        <v>54.666666666666664</v>
      </c>
      <c r="G13" s="73">
        <f t="shared" si="1"/>
        <v>43.733333333333334</v>
      </c>
      <c r="H13" s="73">
        <f t="shared" si="2"/>
        <v>36.444444444444443</v>
      </c>
      <c r="I13" s="73">
        <f t="shared" si="3"/>
        <v>31.238095238095237</v>
      </c>
      <c r="J13" s="73">
        <f t="shared" si="4"/>
        <v>27.333333333333332</v>
      </c>
      <c r="K13" s="163">
        <f t="shared" si="5"/>
        <v>21.866666666666667</v>
      </c>
    </row>
    <row r="14" spans="2:14" x14ac:dyDescent="0.25">
      <c r="C14" s="311"/>
      <c r="D14" s="69">
        <v>3</v>
      </c>
      <c r="E14" s="71">
        <v>0.45</v>
      </c>
      <c r="F14" s="162">
        <f t="shared" si="0"/>
        <v>60</v>
      </c>
      <c r="G14" s="73">
        <f t="shared" si="1"/>
        <v>48</v>
      </c>
      <c r="H14" s="73">
        <f t="shared" si="2"/>
        <v>40</v>
      </c>
      <c r="I14" s="73">
        <f t="shared" si="3"/>
        <v>34.285714285714285</v>
      </c>
      <c r="J14" s="73">
        <f t="shared" si="4"/>
        <v>30</v>
      </c>
      <c r="K14" s="163">
        <f t="shared" si="5"/>
        <v>24</v>
      </c>
    </row>
    <row r="15" spans="2:14" ht="15.75" thickBot="1" x14ac:dyDescent="0.3">
      <c r="C15" s="312"/>
      <c r="D15" s="75">
        <v>4</v>
      </c>
      <c r="E15" s="77">
        <v>0.52</v>
      </c>
      <c r="F15" s="170">
        <f t="shared" si="0"/>
        <v>69.333333333333329</v>
      </c>
      <c r="G15" s="171">
        <f t="shared" si="1"/>
        <v>55.466666666666669</v>
      </c>
      <c r="H15" s="171">
        <f t="shared" si="2"/>
        <v>46.222222222222221</v>
      </c>
      <c r="I15" s="171">
        <f t="shared" si="3"/>
        <v>39.61904761904762</v>
      </c>
      <c r="J15" s="171">
        <f t="shared" si="4"/>
        <v>34.666666666666664</v>
      </c>
      <c r="K15" s="172">
        <f t="shared" si="5"/>
        <v>27.733333333333334</v>
      </c>
    </row>
    <row r="16" spans="2:14" x14ac:dyDescent="0.25">
      <c r="C16" s="310" t="s">
        <v>72</v>
      </c>
      <c r="D16" s="62">
        <v>1</v>
      </c>
      <c r="E16" s="65">
        <v>0.34</v>
      </c>
      <c r="F16" s="167">
        <f t="shared" ref="F16:F21" si="6">(E16*60000)/($F$9*(($C$5*10^2)/($D$5/$E$5)))</f>
        <v>45.333333333333336</v>
      </c>
      <c r="G16" s="168">
        <f t="shared" ref="G16:G21" si="7">(E16*60000)/($G$9*(($C$5*10^2)/($D$5/$E$5)))</f>
        <v>36.266666666666666</v>
      </c>
      <c r="H16" s="168">
        <f t="shared" ref="H16:H21" si="8">(E16*60000)/($H$9*(($C$5*10^2)/($D$5/$E$5)))</f>
        <v>30.222222222222221</v>
      </c>
      <c r="I16" s="168">
        <f t="shared" ref="I16:I21" si="9">(E16*60000)/($I$9*(($C$5*10^2)/($D$5/$E$5)))</f>
        <v>25.904761904761905</v>
      </c>
      <c r="J16" s="168">
        <f t="shared" ref="J16:J21" si="10">(E16*60000)/($J$9*(($C$5*10^2)/($D$5/$E$5)))</f>
        <v>22.666666666666668</v>
      </c>
      <c r="K16" s="169">
        <f t="shared" ref="K16:K21" si="11">(E16*60000)/($K$9*(($C$5*10^2)/($D$5/$E$5)))</f>
        <v>18.133333333333333</v>
      </c>
    </row>
    <row r="17" spans="3:11" x14ac:dyDescent="0.25">
      <c r="C17" s="311"/>
      <c r="D17" s="69">
        <v>1.5</v>
      </c>
      <c r="E17" s="71">
        <v>0.41</v>
      </c>
      <c r="F17" s="162">
        <f t="shared" si="6"/>
        <v>54.666666666666664</v>
      </c>
      <c r="G17" s="73">
        <f t="shared" si="7"/>
        <v>43.733333333333334</v>
      </c>
      <c r="H17" s="73">
        <f t="shared" si="8"/>
        <v>36.444444444444443</v>
      </c>
      <c r="I17" s="73">
        <f t="shared" si="9"/>
        <v>31.238095238095237</v>
      </c>
      <c r="J17" s="73">
        <f t="shared" si="10"/>
        <v>27.333333333333332</v>
      </c>
      <c r="K17" s="163">
        <f t="shared" si="11"/>
        <v>21.866666666666667</v>
      </c>
    </row>
    <row r="18" spans="3:11" x14ac:dyDescent="0.25">
      <c r="C18" s="311"/>
      <c r="D18" s="69">
        <v>2</v>
      </c>
      <c r="E18" s="71">
        <v>0.47</v>
      </c>
      <c r="F18" s="162">
        <f t="shared" si="6"/>
        <v>62.666666666666664</v>
      </c>
      <c r="G18" s="73">
        <f t="shared" si="7"/>
        <v>50.133333333333333</v>
      </c>
      <c r="H18" s="73">
        <f t="shared" si="8"/>
        <v>41.777777777777779</v>
      </c>
      <c r="I18" s="73">
        <f t="shared" si="9"/>
        <v>35.80952380952381</v>
      </c>
      <c r="J18" s="73">
        <f t="shared" si="10"/>
        <v>31.333333333333332</v>
      </c>
      <c r="K18" s="163">
        <f t="shared" si="11"/>
        <v>25.066666666666666</v>
      </c>
    </row>
    <row r="19" spans="3:11" x14ac:dyDescent="0.25">
      <c r="C19" s="311"/>
      <c r="D19" s="69">
        <v>2.5</v>
      </c>
      <c r="E19" s="71">
        <v>0.53</v>
      </c>
      <c r="F19" s="162">
        <f t="shared" si="6"/>
        <v>70.666666666666671</v>
      </c>
      <c r="G19" s="73">
        <f t="shared" si="7"/>
        <v>56.533333333333331</v>
      </c>
      <c r="H19" s="73">
        <f t="shared" si="8"/>
        <v>47.111111111111114</v>
      </c>
      <c r="I19" s="73">
        <f t="shared" si="9"/>
        <v>40.38095238095238</v>
      </c>
      <c r="J19" s="73">
        <f t="shared" si="10"/>
        <v>35.333333333333336</v>
      </c>
      <c r="K19" s="163">
        <f t="shared" si="11"/>
        <v>28.266666666666666</v>
      </c>
    </row>
    <row r="20" spans="3:11" x14ac:dyDescent="0.25">
      <c r="C20" s="311"/>
      <c r="D20" s="69">
        <v>3</v>
      </c>
      <c r="E20" s="71">
        <v>0.57999999999999996</v>
      </c>
      <c r="F20" s="162">
        <f t="shared" si="6"/>
        <v>77.333333333333329</v>
      </c>
      <c r="G20" s="73">
        <f t="shared" si="7"/>
        <v>61.866666666666667</v>
      </c>
      <c r="H20" s="73">
        <f t="shared" si="8"/>
        <v>51.555555555555557</v>
      </c>
      <c r="I20" s="73">
        <f t="shared" si="9"/>
        <v>44.19047619047619</v>
      </c>
      <c r="J20" s="73">
        <f t="shared" si="10"/>
        <v>38.666666666666664</v>
      </c>
      <c r="K20" s="163">
        <f t="shared" si="11"/>
        <v>30.933333333333334</v>
      </c>
    </row>
    <row r="21" spans="3:11" ht="15.75" thickBot="1" x14ac:dyDescent="0.3">
      <c r="C21" s="312"/>
      <c r="D21" s="75">
        <v>4</v>
      </c>
      <c r="E21" s="77">
        <v>0.67</v>
      </c>
      <c r="F21" s="170">
        <f t="shared" si="6"/>
        <v>89.333333333333329</v>
      </c>
      <c r="G21" s="171">
        <f t="shared" si="7"/>
        <v>71.466666666666669</v>
      </c>
      <c r="H21" s="171">
        <f t="shared" si="8"/>
        <v>59.555555555555557</v>
      </c>
      <c r="I21" s="171">
        <f t="shared" si="9"/>
        <v>51.047619047619051</v>
      </c>
      <c r="J21" s="171">
        <f t="shared" si="10"/>
        <v>44.666666666666664</v>
      </c>
      <c r="K21" s="172">
        <f t="shared" si="11"/>
        <v>35.733333333333334</v>
      </c>
    </row>
    <row r="22" spans="3:11" ht="15" customHeight="1" x14ac:dyDescent="0.25">
      <c r="C22" s="310" t="s">
        <v>60</v>
      </c>
      <c r="D22" s="62">
        <v>1</v>
      </c>
      <c r="E22" s="65">
        <v>0.36</v>
      </c>
      <c r="F22" s="167">
        <f t="shared" si="0"/>
        <v>48</v>
      </c>
      <c r="G22" s="168">
        <f t="shared" si="1"/>
        <v>38.4</v>
      </c>
      <c r="H22" s="168">
        <f t="shared" si="2"/>
        <v>32</v>
      </c>
      <c r="I22" s="168">
        <f t="shared" si="3"/>
        <v>27.428571428571427</v>
      </c>
      <c r="J22" s="168">
        <f t="shared" si="4"/>
        <v>24</v>
      </c>
      <c r="K22" s="169">
        <f t="shared" si="5"/>
        <v>19.2</v>
      </c>
    </row>
    <row r="23" spans="3:11" x14ac:dyDescent="0.25">
      <c r="C23" s="311"/>
      <c r="D23" s="69">
        <v>1.5</v>
      </c>
      <c r="E23" s="71">
        <v>0.44</v>
      </c>
      <c r="F23" s="162">
        <f t="shared" si="0"/>
        <v>58.666666666666664</v>
      </c>
      <c r="G23" s="73">
        <f t="shared" si="1"/>
        <v>46.93333333333333</v>
      </c>
      <c r="H23" s="73">
        <f t="shared" si="2"/>
        <v>39.111111111111114</v>
      </c>
      <c r="I23" s="73">
        <f t="shared" si="3"/>
        <v>33.523809523809526</v>
      </c>
      <c r="J23" s="73">
        <f t="shared" si="4"/>
        <v>29.333333333333332</v>
      </c>
      <c r="K23" s="163">
        <f t="shared" si="5"/>
        <v>23.466666666666665</v>
      </c>
    </row>
    <row r="24" spans="3:11" x14ac:dyDescent="0.25">
      <c r="C24" s="311"/>
      <c r="D24" s="69">
        <v>2</v>
      </c>
      <c r="E24" s="71">
        <v>0.51</v>
      </c>
      <c r="F24" s="162">
        <f t="shared" si="0"/>
        <v>68</v>
      </c>
      <c r="G24" s="73">
        <f t="shared" si="1"/>
        <v>54.4</v>
      </c>
      <c r="H24" s="73">
        <f t="shared" si="2"/>
        <v>45.333333333333336</v>
      </c>
      <c r="I24" s="73">
        <f t="shared" si="3"/>
        <v>38.857142857142854</v>
      </c>
      <c r="J24" s="73">
        <f t="shared" si="4"/>
        <v>34</v>
      </c>
      <c r="K24" s="163">
        <f t="shared" si="5"/>
        <v>27.2</v>
      </c>
    </row>
    <row r="25" spans="3:11" x14ac:dyDescent="0.25">
      <c r="C25" s="311"/>
      <c r="D25" s="69">
        <v>2.5</v>
      </c>
      <c r="E25" s="71">
        <v>0.56999999999999995</v>
      </c>
      <c r="F25" s="162">
        <f t="shared" si="0"/>
        <v>76</v>
      </c>
      <c r="G25" s="73">
        <f t="shared" si="1"/>
        <v>60.8</v>
      </c>
      <c r="H25" s="73">
        <f t="shared" si="2"/>
        <v>50.666666666666664</v>
      </c>
      <c r="I25" s="73">
        <f t="shared" si="3"/>
        <v>43.428571428571431</v>
      </c>
      <c r="J25" s="73">
        <f t="shared" si="4"/>
        <v>38</v>
      </c>
      <c r="K25" s="163">
        <f t="shared" si="5"/>
        <v>30.4</v>
      </c>
    </row>
    <row r="26" spans="3:11" x14ac:dyDescent="0.25">
      <c r="C26" s="311"/>
      <c r="D26" s="69">
        <v>3</v>
      </c>
      <c r="E26" s="71">
        <v>0.62</v>
      </c>
      <c r="F26" s="162">
        <f t="shared" si="0"/>
        <v>82.666666666666671</v>
      </c>
      <c r="G26" s="73">
        <f t="shared" si="1"/>
        <v>66.13333333333334</v>
      </c>
      <c r="H26" s="73">
        <f t="shared" si="2"/>
        <v>55.111111111111114</v>
      </c>
      <c r="I26" s="73">
        <f t="shared" si="3"/>
        <v>47.238095238095241</v>
      </c>
      <c r="J26" s="73">
        <f t="shared" si="4"/>
        <v>41.333333333333336</v>
      </c>
      <c r="K26" s="163">
        <f t="shared" si="5"/>
        <v>33.06666666666667</v>
      </c>
    </row>
    <row r="27" spans="3:11" ht="15.75" thickBot="1" x14ac:dyDescent="0.3">
      <c r="C27" s="312"/>
      <c r="D27" s="75">
        <v>4</v>
      </c>
      <c r="E27" s="77">
        <v>0.72</v>
      </c>
      <c r="F27" s="170">
        <f t="shared" si="0"/>
        <v>96</v>
      </c>
      <c r="G27" s="171">
        <f t="shared" si="1"/>
        <v>76.8</v>
      </c>
      <c r="H27" s="171">
        <f t="shared" si="2"/>
        <v>64</v>
      </c>
      <c r="I27" s="171">
        <f t="shared" si="3"/>
        <v>54.857142857142854</v>
      </c>
      <c r="J27" s="171">
        <f t="shared" si="4"/>
        <v>48</v>
      </c>
      <c r="K27" s="172">
        <f t="shared" si="5"/>
        <v>38.4</v>
      </c>
    </row>
    <row r="28" spans="3:11" ht="15" customHeight="1" x14ac:dyDescent="0.25">
      <c r="C28" s="310" t="s">
        <v>61</v>
      </c>
      <c r="D28" s="62">
        <v>1</v>
      </c>
      <c r="E28" s="65">
        <v>0.47</v>
      </c>
      <c r="F28" s="167">
        <f t="shared" si="0"/>
        <v>62.666666666666664</v>
      </c>
      <c r="G28" s="168">
        <f t="shared" si="1"/>
        <v>50.133333333333333</v>
      </c>
      <c r="H28" s="168">
        <f t="shared" si="2"/>
        <v>41.777777777777779</v>
      </c>
      <c r="I28" s="168">
        <f t="shared" si="3"/>
        <v>35.80952380952381</v>
      </c>
      <c r="J28" s="168">
        <f t="shared" si="4"/>
        <v>31.333333333333332</v>
      </c>
      <c r="K28" s="169">
        <f t="shared" si="5"/>
        <v>25.066666666666666</v>
      </c>
    </row>
    <row r="29" spans="3:11" x14ac:dyDescent="0.25">
      <c r="C29" s="311"/>
      <c r="D29" s="69">
        <v>1.5</v>
      </c>
      <c r="E29" s="71">
        <v>0.56999999999999995</v>
      </c>
      <c r="F29" s="162">
        <f t="shared" si="0"/>
        <v>76</v>
      </c>
      <c r="G29" s="73">
        <f t="shared" si="1"/>
        <v>60.8</v>
      </c>
      <c r="H29" s="73">
        <f t="shared" si="2"/>
        <v>50.666666666666664</v>
      </c>
      <c r="I29" s="73">
        <f t="shared" si="3"/>
        <v>43.428571428571431</v>
      </c>
      <c r="J29" s="73">
        <f t="shared" si="4"/>
        <v>38</v>
      </c>
      <c r="K29" s="163">
        <f t="shared" si="5"/>
        <v>30.4</v>
      </c>
    </row>
    <row r="30" spans="3:11" x14ac:dyDescent="0.25">
      <c r="C30" s="311"/>
      <c r="D30" s="69">
        <v>2</v>
      </c>
      <c r="E30" s="71">
        <v>0.66</v>
      </c>
      <c r="F30" s="162">
        <f t="shared" si="0"/>
        <v>88</v>
      </c>
      <c r="G30" s="73">
        <f t="shared" si="1"/>
        <v>70.400000000000006</v>
      </c>
      <c r="H30" s="73">
        <f t="shared" si="2"/>
        <v>58.666666666666664</v>
      </c>
      <c r="I30" s="73">
        <f t="shared" si="3"/>
        <v>50.285714285714285</v>
      </c>
      <c r="J30" s="73">
        <f t="shared" si="4"/>
        <v>44</v>
      </c>
      <c r="K30" s="163">
        <f t="shared" si="5"/>
        <v>35.200000000000003</v>
      </c>
    </row>
    <row r="31" spans="3:11" x14ac:dyDescent="0.25">
      <c r="C31" s="311"/>
      <c r="D31" s="69">
        <v>2.5</v>
      </c>
      <c r="E31" s="71">
        <v>0.74</v>
      </c>
      <c r="F31" s="162">
        <f t="shared" si="0"/>
        <v>98.666666666666671</v>
      </c>
      <c r="G31" s="73">
        <f t="shared" si="1"/>
        <v>78.933333333333337</v>
      </c>
      <c r="H31" s="73">
        <f t="shared" si="2"/>
        <v>65.777777777777771</v>
      </c>
      <c r="I31" s="73">
        <f t="shared" si="3"/>
        <v>56.38095238095238</v>
      </c>
      <c r="J31" s="73">
        <f t="shared" si="4"/>
        <v>49.333333333333336</v>
      </c>
      <c r="K31" s="163">
        <f t="shared" si="5"/>
        <v>39.466666666666669</v>
      </c>
    </row>
    <row r="32" spans="3:11" x14ac:dyDescent="0.25">
      <c r="C32" s="311"/>
      <c r="D32" s="69">
        <v>3</v>
      </c>
      <c r="E32" s="71">
        <v>0.81</v>
      </c>
      <c r="F32" s="162">
        <f t="shared" si="0"/>
        <v>108</v>
      </c>
      <c r="G32" s="73">
        <f t="shared" si="1"/>
        <v>86.4</v>
      </c>
      <c r="H32" s="73">
        <f t="shared" si="2"/>
        <v>72</v>
      </c>
      <c r="I32" s="73">
        <f t="shared" si="3"/>
        <v>61.714285714285715</v>
      </c>
      <c r="J32" s="73">
        <f t="shared" si="4"/>
        <v>54</v>
      </c>
      <c r="K32" s="163">
        <f t="shared" si="5"/>
        <v>43.2</v>
      </c>
    </row>
    <row r="33" spans="3:11" ht="15.75" thickBot="1" x14ac:dyDescent="0.3">
      <c r="C33" s="312"/>
      <c r="D33" s="75">
        <v>4</v>
      </c>
      <c r="E33" s="77">
        <v>0.94</v>
      </c>
      <c r="F33" s="170">
        <f t="shared" si="0"/>
        <v>125.33333333333333</v>
      </c>
      <c r="G33" s="171">
        <f t="shared" si="1"/>
        <v>100.26666666666667</v>
      </c>
      <c r="H33" s="171">
        <f t="shared" si="2"/>
        <v>83.555555555555557</v>
      </c>
      <c r="I33" s="171">
        <f t="shared" si="3"/>
        <v>71.61904761904762</v>
      </c>
      <c r="J33" s="171">
        <f t="shared" si="4"/>
        <v>62.666666666666664</v>
      </c>
      <c r="K33" s="172">
        <f t="shared" si="5"/>
        <v>50.133333333333333</v>
      </c>
    </row>
    <row r="34" spans="3:11" ht="15" customHeight="1" x14ac:dyDescent="0.25">
      <c r="C34" s="310" t="s">
        <v>62</v>
      </c>
      <c r="D34" s="62">
        <v>1</v>
      </c>
      <c r="E34" s="65">
        <v>0.56999999999999995</v>
      </c>
      <c r="F34" s="167">
        <f t="shared" si="0"/>
        <v>76</v>
      </c>
      <c r="G34" s="168">
        <f t="shared" si="1"/>
        <v>60.8</v>
      </c>
      <c r="H34" s="168">
        <f t="shared" si="2"/>
        <v>50.666666666666664</v>
      </c>
      <c r="I34" s="168">
        <f t="shared" si="3"/>
        <v>43.428571428571431</v>
      </c>
      <c r="J34" s="168">
        <f t="shared" si="4"/>
        <v>38</v>
      </c>
      <c r="K34" s="169">
        <f t="shared" si="5"/>
        <v>30.4</v>
      </c>
    </row>
    <row r="35" spans="3:11" x14ac:dyDescent="0.25">
      <c r="C35" s="311"/>
      <c r="D35" s="69">
        <v>1.5</v>
      </c>
      <c r="E35" s="71">
        <v>0.7</v>
      </c>
      <c r="F35" s="162">
        <f t="shared" si="0"/>
        <v>93.333333333333329</v>
      </c>
      <c r="G35" s="73">
        <f t="shared" si="1"/>
        <v>74.666666666666671</v>
      </c>
      <c r="H35" s="73">
        <f t="shared" si="2"/>
        <v>62.222222222222221</v>
      </c>
      <c r="I35" s="73">
        <f t="shared" si="3"/>
        <v>53.333333333333336</v>
      </c>
      <c r="J35" s="73">
        <f t="shared" si="4"/>
        <v>46.666666666666664</v>
      </c>
      <c r="K35" s="163">
        <f t="shared" si="5"/>
        <v>37.333333333333336</v>
      </c>
    </row>
    <row r="36" spans="3:11" x14ac:dyDescent="0.25">
      <c r="C36" s="311"/>
      <c r="D36" s="69">
        <v>2</v>
      </c>
      <c r="E36" s="71">
        <v>0.81</v>
      </c>
      <c r="F36" s="162">
        <f t="shared" si="0"/>
        <v>108</v>
      </c>
      <c r="G36" s="73">
        <f t="shared" si="1"/>
        <v>86.4</v>
      </c>
      <c r="H36" s="73">
        <f t="shared" si="2"/>
        <v>72</v>
      </c>
      <c r="I36" s="73">
        <f t="shared" si="3"/>
        <v>61.714285714285715</v>
      </c>
      <c r="J36" s="73">
        <f t="shared" si="4"/>
        <v>54</v>
      </c>
      <c r="K36" s="163">
        <f t="shared" si="5"/>
        <v>43.2</v>
      </c>
    </row>
    <row r="37" spans="3:11" x14ac:dyDescent="0.25">
      <c r="C37" s="311"/>
      <c r="D37" s="69">
        <v>2.5</v>
      </c>
      <c r="E37" s="71">
        <v>0.9</v>
      </c>
      <c r="F37" s="162">
        <f t="shared" si="0"/>
        <v>120</v>
      </c>
      <c r="G37" s="73">
        <f t="shared" si="1"/>
        <v>96</v>
      </c>
      <c r="H37" s="73">
        <f t="shared" si="2"/>
        <v>80</v>
      </c>
      <c r="I37" s="73">
        <f t="shared" si="3"/>
        <v>68.571428571428569</v>
      </c>
      <c r="J37" s="73">
        <f t="shared" si="4"/>
        <v>60</v>
      </c>
      <c r="K37" s="163">
        <f t="shared" si="5"/>
        <v>48</v>
      </c>
    </row>
    <row r="38" spans="3:11" x14ac:dyDescent="0.25">
      <c r="C38" s="311"/>
      <c r="D38" s="69">
        <v>3</v>
      </c>
      <c r="E38" s="71">
        <v>0.99</v>
      </c>
      <c r="F38" s="162">
        <f t="shared" si="0"/>
        <v>132</v>
      </c>
      <c r="G38" s="73">
        <f t="shared" si="1"/>
        <v>105.6</v>
      </c>
      <c r="H38" s="73">
        <f t="shared" si="2"/>
        <v>88</v>
      </c>
      <c r="I38" s="73">
        <f t="shared" si="3"/>
        <v>75.428571428571431</v>
      </c>
      <c r="J38" s="73">
        <f t="shared" si="4"/>
        <v>66</v>
      </c>
      <c r="K38" s="163">
        <f t="shared" si="5"/>
        <v>52.8</v>
      </c>
    </row>
    <row r="39" spans="3:11" ht="15.75" thickBot="1" x14ac:dyDescent="0.3">
      <c r="C39" s="312"/>
      <c r="D39" s="75">
        <v>4</v>
      </c>
      <c r="E39" s="77">
        <v>1.1399999999999999</v>
      </c>
      <c r="F39" s="170">
        <f t="shared" si="0"/>
        <v>152</v>
      </c>
      <c r="G39" s="171">
        <f t="shared" si="1"/>
        <v>121.6</v>
      </c>
      <c r="H39" s="171">
        <f t="shared" si="2"/>
        <v>101.33333333333333</v>
      </c>
      <c r="I39" s="171">
        <f t="shared" si="3"/>
        <v>86.857142857142861</v>
      </c>
      <c r="J39" s="171">
        <f t="shared" si="4"/>
        <v>76</v>
      </c>
      <c r="K39" s="172">
        <f t="shared" si="5"/>
        <v>60.8</v>
      </c>
    </row>
    <row r="40" spans="3:11" ht="15" customHeight="1" x14ac:dyDescent="0.25">
      <c r="C40" s="310" t="s">
        <v>63</v>
      </c>
      <c r="D40" s="62">
        <v>1</v>
      </c>
      <c r="E40" s="65">
        <v>0.67</v>
      </c>
      <c r="F40" s="167">
        <f t="shared" si="0"/>
        <v>89.333333333333329</v>
      </c>
      <c r="G40" s="168">
        <f t="shared" si="1"/>
        <v>71.466666666666669</v>
      </c>
      <c r="H40" s="168">
        <f t="shared" si="2"/>
        <v>59.555555555555557</v>
      </c>
      <c r="I40" s="168">
        <f t="shared" si="3"/>
        <v>51.047619047619051</v>
      </c>
      <c r="J40" s="168">
        <f t="shared" si="4"/>
        <v>44.666666666666664</v>
      </c>
      <c r="K40" s="169">
        <f t="shared" si="5"/>
        <v>35.733333333333334</v>
      </c>
    </row>
    <row r="41" spans="3:11" x14ac:dyDescent="0.25">
      <c r="C41" s="311"/>
      <c r="D41" s="69">
        <v>1.5</v>
      </c>
      <c r="E41" s="71">
        <v>0.82</v>
      </c>
      <c r="F41" s="162">
        <f t="shared" si="0"/>
        <v>109.33333333333333</v>
      </c>
      <c r="G41" s="73">
        <f t="shared" si="1"/>
        <v>87.466666666666669</v>
      </c>
      <c r="H41" s="73">
        <f t="shared" si="2"/>
        <v>72.888888888888886</v>
      </c>
      <c r="I41" s="73">
        <f t="shared" si="3"/>
        <v>62.476190476190474</v>
      </c>
      <c r="J41" s="73">
        <f t="shared" si="4"/>
        <v>54.666666666666664</v>
      </c>
      <c r="K41" s="163">
        <f t="shared" si="5"/>
        <v>43.733333333333334</v>
      </c>
    </row>
    <row r="42" spans="3:11" x14ac:dyDescent="0.25">
      <c r="C42" s="311"/>
      <c r="D42" s="69">
        <v>2</v>
      </c>
      <c r="E42" s="71">
        <v>0.95</v>
      </c>
      <c r="F42" s="162">
        <f t="shared" si="0"/>
        <v>126.66666666666667</v>
      </c>
      <c r="G42" s="73">
        <f t="shared" si="1"/>
        <v>101.33333333333333</v>
      </c>
      <c r="H42" s="73">
        <f t="shared" si="2"/>
        <v>84.444444444444443</v>
      </c>
      <c r="I42" s="73">
        <f t="shared" si="3"/>
        <v>72.38095238095238</v>
      </c>
      <c r="J42" s="73">
        <f t="shared" si="4"/>
        <v>63.333333333333336</v>
      </c>
      <c r="K42" s="163">
        <f t="shared" si="5"/>
        <v>50.666666666666664</v>
      </c>
    </row>
    <row r="43" spans="3:11" x14ac:dyDescent="0.25">
      <c r="C43" s="311"/>
      <c r="D43" s="69">
        <v>2.5</v>
      </c>
      <c r="E43" s="71">
        <v>1.06</v>
      </c>
      <c r="F43" s="162">
        <f t="shared" si="0"/>
        <v>141.33333333333334</v>
      </c>
      <c r="G43" s="73">
        <f t="shared" si="1"/>
        <v>113.06666666666666</v>
      </c>
      <c r="H43" s="73">
        <f t="shared" si="2"/>
        <v>94.222222222222229</v>
      </c>
      <c r="I43" s="73">
        <f t="shared" si="3"/>
        <v>80.761904761904759</v>
      </c>
      <c r="J43" s="73">
        <f t="shared" si="4"/>
        <v>70.666666666666671</v>
      </c>
      <c r="K43" s="163">
        <f t="shared" si="5"/>
        <v>56.533333333333331</v>
      </c>
    </row>
    <row r="44" spans="3:11" x14ac:dyDescent="0.25">
      <c r="C44" s="311"/>
      <c r="D44" s="69">
        <v>3</v>
      </c>
      <c r="E44" s="71">
        <v>1.1599999999999999</v>
      </c>
      <c r="F44" s="162">
        <f t="shared" si="0"/>
        <v>154.66666666666666</v>
      </c>
      <c r="G44" s="73">
        <f t="shared" si="1"/>
        <v>123.73333333333333</v>
      </c>
      <c r="H44" s="73">
        <f t="shared" si="2"/>
        <v>103.11111111111111</v>
      </c>
      <c r="I44" s="73">
        <f t="shared" si="3"/>
        <v>88.38095238095238</v>
      </c>
      <c r="J44" s="73">
        <f t="shared" si="4"/>
        <v>77.333333333333329</v>
      </c>
      <c r="K44" s="163">
        <f t="shared" si="5"/>
        <v>61.866666666666667</v>
      </c>
    </row>
    <row r="45" spans="3:11" ht="15.75" thickBot="1" x14ac:dyDescent="0.3">
      <c r="C45" s="312"/>
      <c r="D45" s="75">
        <v>4</v>
      </c>
      <c r="E45" s="77">
        <v>1.34</v>
      </c>
      <c r="F45" s="170">
        <f t="shared" si="0"/>
        <v>178.66666666666666</v>
      </c>
      <c r="G45" s="171">
        <f t="shared" si="1"/>
        <v>142.93333333333334</v>
      </c>
      <c r="H45" s="171">
        <f t="shared" si="2"/>
        <v>119.11111111111111</v>
      </c>
      <c r="I45" s="171">
        <f t="shared" si="3"/>
        <v>102.0952380952381</v>
      </c>
      <c r="J45" s="171">
        <f t="shared" si="4"/>
        <v>89.333333333333329</v>
      </c>
      <c r="K45" s="172">
        <f t="shared" si="5"/>
        <v>71.466666666666669</v>
      </c>
    </row>
    <row r="46" spans="3:11" ht="15" customHeight="1" x14ac:dyDescent="0.25">
      <c r="C46" s="310" t="s">
        <v>66</v>
      </c>
      <c r="D46" s="62">
        <v>1</v>
      </c>
      <c r="E46" s="65">
        <v>0.91</v>
      </c>
      <c r="F46" s="167">
        <f t="shared" si="0"/>
        <v>121.33333333333333</v>
      </c>
      <c r="G46" s="168">
        <f t="shared" si="1"/>
        <v>97.066666666666663</v>
      </c>
      <c r="H46" s="168">
        <f t="shared" si="2"/>
        <v>80.888888888888886</v>
      </c>
      <c r="I46" s="168">
        <f t="shared" si="3"/>
        <v>69.333333333333329</v>
      </c>
      <c r="J46" s="168">
        <f t="shared" si="4"/>
        <v>60.666666666666664</v>
      </c>
      <c r="K46" s="169">
        <f t="shared" si="5"/>
        <v>48.533333333333331</v>
      </c>
    </row>
    <row r="47" spans="3:11" x14ac:dyDescent="0.25">
      <c r="C47" s="311"/>
      <c r="D47" s="69">
        <v>1.5</v>
      </c>
      <c r="E47" s="71">
        <v>1.1200000000000001</v>
      </c>
      <c r="F47" s="162">
        <f t="shared" si="0"/>
        <v>149.33333333333334</v>
      </c>
      <c r="G47" s="73">
        <f t="shared" si="1"/>
        <v>119.46666666666667</v>
      </c>
      <c r="H47" s="73">
        <f t="shared" si="2"/>
        <v>99.555555555555557</v>
      </c>
      <c r="I47" s="73">
        <f t="shared" si="3"/>
        <v>85.333333333333329</v>
      </c>
      <c r="J47" s="73">
        <f t="shared" si="4"/>
        <v>74.666666666666671</v>
      </c>
      <c r="K47" s="163">
        <f t="shared" si="5"/>
        <v>59.733333333333334</v>
      </c>
    </row>
    <row r="48" spans="3:11" x14ac:dyDescent="0.25">
      <c r="C48" s="311"/>
      <c r="D48" s="69">
        <v>2</v>
      </c>
      <c r="E48" s="71">
        <v>1.29</v>
      </c>
      <c r="F48" s="162">
        <f t="shared" ref="F48:F91" si="12">(E48*60000)/($F$9*(($C$5*10^2)/($D$5/$E$5)))</f>
        <v>172</v>
      </c>
      <c r="G48" s="73">
        <f t="shared" ref="G48:G91" si="13">(E48*60000)/($G$9*(($C$5*10^2)/($D$5/$E$5)))</f>
        <v>137.6</v>
      </c>
      <c r="H48" s="73">
        <f t="shared" ref="H48:H91" si="14">(E48*60000)/($H$9*(($C$5*10^2)/($D$5/$E$5)))</f>
        <v>114.66666666666667</v>
      </c>
      <c r="I48" s="73">
        <f t="shared" ref="I48:I91" si="15">(E48*60000)/($I$9*(($C$5*10^2)/($D$5/$E$5)))</f>
        <v>98.285714285714292</v>
      </c>
      <c r="J48" s="73">
        <f t="shared" ref="J48:J91" si="16">(E48*60000)/($J$9*(($C$5*10^2)/($D$5/$E$5)))</f>
        <v>86</v>
      </c>
      <c r="K48" s="163">
        <f t="shared" ref="K48:K91" si="17">(E48*60000)/($K$9*(($C$5*10^2)/($D$5/$E$5)))</f>
        <v>68.8</v>
      </c>
    </row>
    <row r="49" spans="3:11" x14ac:dyDescent="0.25">
      <c r="C49" s="311"/>
      <c r="D49" s="69">
        <v>2.5</v>
      </c>
      <c r="E49" s="71">
        <v>1.44</v>
      </c>
      <c r="F49" s="162">
        <f t="shared" si="12"/>
        <v>192</v>
      </c>
      <c r="G49" s="73">
        <f t="shared" si="13"/>
        <v>153.6</v>
      </c>
      <c r="H49" s="73">
        <f t="shared" si="14"/>
        <v>128</v>
      </c>
      <c r="I49" s="73">
        <f t="shared" si="15"/>
        <v>109.71428571428571</v>
      </c>
      <c r="J49" s="73">
        <f t="shared" si="16"/>
        <v>96</v>
      </c>
      <c r="K49" s="163">
        <f t="shared" si="17"/>
        <v>76.8</v>
      </c>
    </row>
    <row r="50" spans="3:11" x14ac:dyDescent="0.25">
      <c r="C50" s="311"/>
      <c r="D50" s="69">
        <v>3</v>
      </c>
      <c r="E50" s="71">
        <v>1.58</v>
      </c>
      <c r="F50" s="162">
        <f t="shared" si="12"/>
        <v>210.66666666666666</v>
      </c>
      <c r="G50" s="73">
        <f t="shared" si="13"/>
        <v>168.53333333333333</v>
      </c>
      <c r="H50" s="73">
        <f t="shared" si="14"/>
        <v>140.44444444444446</v>
      </c>
      <c r="I50" s="73">
        <f t="shared" si="15"/>
        <v>120.38095238095238</v>
      </c>
      <c r="J50" s="73">
        <f t="shared" si="16"/>
        <v>105.33333333333333</v>
      </c>
      <c r="K50" s="163">
        <f t="shared" si="17"/>
        <v>84.266666666666666</v>
      </c>
    </row>
    <row r="51" spans="3:11" ht="15.75" thickBot="1" x14ac:dyDescent="0.3">
      <c r="C51" s="312"/>
      <c r="D51" s="75">
        <v>4</v>
      </c>
      <c r="E51" s="77">
        <v>1.82</v>
      </c>
      <c r="F51" s="170">
        <f t="shared" si="12"/>
        <v>242.66666666666666</v>
      </c>
      <c r="G51" s="171">
        <f t="shared" si="13"/>
        <v>194.13333333333333</v>
      </c>
      <c r="H51" s="171">
        <f t="shared" si="14"/>
        <v>161.77777777777777</v>
      </c>
      <c r="I51" s="171">
        <f t="shared" si="15"/>
        <v>138.66666666666666</v>
      </c>
      <c r="J51" s="171">
        <f t="shared" si="16"/>
        <v>121.33333333333333</v>
      </c>
      <c r="K51" s="172">
        <f t="shared" si="17"/>
        <v>97.066666666666663</v>
      </c>
    </row>
    <row r="52" spans="3:11" ht="15" customHeight="1" x14ac:dyDescent="0.25">
      <c r="C52" s="310" t="s">
        <v>132</v>
      </c>
      <c r="D52" s="148">
        <v>1</v>
      </c>
      <c r="E52" s="157">
        <v>0.99</v>
      </c>
      <c r="F52" s="167">
        <f t="shared" si="12"/>
        <v>132</v>
      </c>
      <c r="G52" s="168">
        <f t="shared" si="13"/>
        <v>105.6</v>
      </c>
      <c r="H52" s="168">
        <f t="shared" si="14"/>
        <v>88</v>
      </c>
      <c r="I52" s="168">
        <f t="shared" si="15"/>
        <v>75.428571428571431</v>
      </c>
      <c r="J52" s="168">
        <f t="shared" si="16"/>
        <v>66</v>
      </c>
      <c r="K52" s="169">
        <f t="shared" si="17"/>
        <v>52.8</v>
      </c>
    </row>
    <row r="53" spans="3:11" x14ac:dyDescent="0.25">
      <c r="C53" s="311"/>
      <c r="D53" s="69">
        <v>1.5</v>
      </c>
      <c r="E53" s="71">
        <v>1.21</v>
      </c>
      <c r="F53" s="162">
        <f t="shared" si="12"/>
        <v>161.33333333333334</v>
      </c>
      <c r="G53" s="73">
        <f t="shared" si="13"/>
        <v>129.06666666666666</v>
      </c>
      <c r="H53" s="73">
        <f t="shared" si="14"/>
        <v>107.55555555555556</v>
      </c>
      <c r="I53" s="73">
        <f t="shared" si="15"/>
        <v>92.19047619047619</v>
      </c>
      <c r="J53" s="73">
        <f t="shared" si="16"/>
        <v>80.666666666666671</v>
      </c>
      <c r="K53" s="163">
        <f t="shared" si="17"/>
        <v>64.533333333333331</v>
      </c>
    </row>
    <row r="54" spans="3:11" x14ac:dyDescent="0.25">
      <c r="C54" s="311"/>
      <c r="D54" s="69">
        <v>2</v>
      </c>
      <c r="E54" s="71">
        <v>1.4</v>
      </c>
      <c r="F54" s="162">
        <f t="shared" si="12"/>
        <v>186.66666666666666</v>
      </c>
      <c r="G54" s="73">
        <f t="shared" si="13"/>
        <v>149.33333333333334</v>
      </c>
      <c r="H54" s="73">
        <f t="shared" si="14"/>
        <v>124.44444444444444</v>
      </c>
      <c r="I54" s="73">
        <f t="shared" si="15"/>
        <v>106.66666666666667</v>
      </c>
      <c r="J54" s="73">
        <f t="shared" si="16"/>
        <v>93.333333333333329</v>
      </c>
      <c r="K54" s="163">
        <f t="shared" si="17"/>
        <v>74.666666666666671</v>
      </c>
    </row>
    <row r="55" spans="3:11" x14ac:dyDescent="0.25">
      <c r="C55" s="311"/>
      <c r="D55" s="69">
        <v>2.5</v>
      </c>
      <c r="E55" s="71">
        <v>1.56</v>
      </c>
      <c r="F55" s="162">
        <f t="shared" si="12"/>
        <v>208</v>
      </c>
      <c r="G55" s="73">
        <f t="shared" si="13"/>
        <v>166.4</v>
      </c>
      <c r="H55" s="73">
        <f t="shared" si="14"/>
        <v>138.66666666666666</v>
      </c>
      <c r="I55" s="73">
        <f t="shared" si="15"/>
        <v>118.85714285714286</v>
      </c>
      <c r="J55" s="73">
        <f t="shared" si="16"/>
        <v>104</v>
      </c>
      <c r="K55" s="163">
        <f t="shared" si="17"/>
        <v>83.2</v>
      </c>
    </row>
    <row r="56" spans="3:11" x14ac:dyDescent="0.25">
      <c r="C56" s="311"/>
      <c r="D56" s="69">
        <v>3</v>
      </c>
      <c r="E56" s="71">
        <v>1.71</v>
      </c>
      <c r="F56" s="162">
        <f t="shared" si="12"/>
        <v>228</v>
      </c>
      <c r="G56" s="73">
        <f t="shared" si="13"/>
        <v>182.4</v>
      </c>
      <c r="H56" s="73">
        <f t="shared" si="14"/>
        <v>152</v>
      </c>
      <c r="I56" s="73">
        <f t="shared" si="15"/>
        <v>130.28571428571428</v>
      </c>
      <c r="J56" s="73">
        <f t="shared" si="16"/>
        <v>114</v>
      </c>
      <c r="K56" s="163">
        <f t="shared" si="17"/>
        <v>91.2</v>
      </c>
    </row>
    <row r="57" spans="3:11" ht="15.75" thickBot="1" x14ac:dyDescent="0.3">
      <c r="C57" s="312"/>
      <c r="D57" s="148">
        <v>4</v>
      </c>
      <c r="E57" s="158">
        <v>1.98</v>
      </c>
      <c r="F57" s="170">
        <f t="shared" si="12"/>
        <v>264</v>
      </c>
      <c r="G57" s="171">
        <f t="shared" si="13"/>
        <v>211.2</v>
      </c>
      <c r="H57" s="171">
        <f t="shared" si="14"/>
        <v>176</v>
      </c>
      <c r="I57" s="171">
        <f t="shared" si="15"/>
        <v>150.85714285714286</v>
      </c>
      <c r="J57" s="171">
        <f t="shared" si="16"/>
        <v>132</v>
      </c>
      <c r="K57" s="172">
        <f t="shared" si="17"/>
        <v>105.6</v>
      </c>
    </row>
    <row r="58" spans="3:11" ht="15" customHeight="1" x14ac:dyDescent="0.25">
      <c r="C58" s="310" t="s">
        <v>67</v>
      </c>
      <c r="D58" s="62">
        <v>1</v>
      </c>
      <c r="E58" s="65">
        <v>1.1200000000000001</v>
      </c>
      <c r="F58" s="167">
        <f t="shared" si="12"/>
        <v>149.33333333333334</v>
      </c>
      <c r="G58" s="168">
        <f t="shared" si="13"/>
        <v>119.46666666666667</v>
      </c>
      <c r="H58" s="168">
        <f t="shared" si="14"/>
        <v>99.555555555555557</v>
      </c>
      <c r="I58" s="168">
        <f t="shared" si="15"/>
        <v>85.333333333333329</v>
      </c>
      <c r="J58" s="168">
        <f t="shared" si="16"/>
        <v>74.666666666666671</v>
      </c>
      <c r="K58" s="169">
        <f t="shared" si="17"/>
        <v>59.733333333333334</v>
      </c>
    </row>
    <row r="59" spans="3:11" x14ac:dyDescent="0.25">
      <c r="C59" s="311"/>
      <c r="D59" s="69">
        <v>1.5</v>
      </c>
      <c r="E59" s="71">
        <v>1.37</v>
      </c>
      <c r="F59" s="162">
        <f t="shared" si="12"/>
        <v>182.66666666666666</v>
      </c>
      <c r="G59" s="73">
        <f t="shared" si="13"/>
        <v>146.13333333333333</v>
      </c>
      <c r="H59" s="73">
        <f t="shared" si="14"/>
        <v>121.77777777777777</v>
      </c>
      <c r="I59" s="73">
        <f t="shared" si="15"/>
        <v>104.38095238095238</v>
      </c>
      <c r="J59" s="73">
        <f t="shared" si="16"/>
        <v>91.333333333333329</v>
      </c>
      <c r="K59" s="163">
        <f t="shared" si="17"/>
        <v>73.066666666666663</v>
      </c>
    </row>
    <row r="60" spans="3:11" x14ac:dyDescent="0.25">
      <c r="C60" s="311"/>
      <c r="D60" s="69">
        <v>2</v>
      </c>
      <c r="E60" s="71">
        <v>1.58</v>
      </c>
      <c r="F60" s="162">
        <f t="shared" si="12"/>
        <v>210.66666666666666</v>
      </c>
      <c r="G60" s="73">
        <f t="shared" si="13"/>
        <v>168.53333333333333</v>
      </c>
      <c r="H60" s="73">
        <f t="shared" si="14"/>
        <v>140.44444444444446</v>
      </c>
      <c r="I60" s="73">
        <f t="shared" si="15"/>
        <v>120.38095238095238</v>
      </c>
      <c r="J60" s="73">
        <f t="shared" si="16"/>
        <v>105.33333333333333</v>
      </c>
      <c r="K60" s="163">
        <f t="shared" si="17"/>
        <v>84.266666666666666</v>
      </c>
    </row>
    <row r="61" spans="3:11" x14ac:dyDescent="0.25">
      <c r="C61" s="311"/>
      <c r="D61" s="69">
        <v>2.5</v>
      </c>
      <c r="E61" s="71">
        <v>1.77</v>
      </c>
      <c r="F61" s="162">
        <f t="shared" si="12"/>
        <v>236</v>
      </c>
      <c r="G61" s="73">
        <f t="shared" si="13"/>
        <v>188.8</v>
      </c>
      <c r="H61" s="73">
        <f t="shared" si="14"/>
        <v>157.33333333333334</v>
      </c>
      <c r="I61" s="73">
        <f t="shared" si="15"/>
        <v>134.85714285714286</v>
      </c>
      <c r="J61" s="73">
        <f t="shared" si="16"/>
        <v>118</v>
      </c>
      <c r="K61" s="163">
        <f t="shared" si="17"/>
        <v>94.4</v>
      </c>
    </row>
    <row r="62" spans="3:11" x14ac:dyDescent="0.25">
      <c r="C62" s="311"/>
      <c r="D62" s="69">
        <v>3</v>
      </c>
      <c r="E62" s="71">
        <v>1.94</v>
      </c>
      <c r="F62" s="162">
        <f t="shared" si="12"/>
        <v>258.66666666666669</v>
      </c>
      <c r="G62" s="73">
        <f t="shared" si="13"/>
        <v>206.93333333333334</v>
      </c>
      <c r="H62" s="73">
        <f t="shared" si="14"/>
        <v>172.44444444444446</v>
      </c>
      <c r="I62" s="73">
        <f t="shared" si="15"/>
        <v>147.8095238095238</v>
      </c>
      <c r="J62" s="73">
        <f t="shared" si="16"/>
        <v>129.33333333333334</v>
      </c>
      <c r="K62" s="163">
        <f t="shared" si="17"/>
        <v>103.46666666666667</v>
      </c>
    </row>
    <row r="63" spans="3:11" ht="15.75" thickBot="1" x14ac:dyDescent="0.3">
      <c r="C63" s="312"/>
      <c r="D63" s="75">
        <v>4</v>
      </c>
      <c r="E63" s="77">
        <v>2.2400000000000002</v>
      </c>
      <c r="F63" s="170">
        <f t="shared" si="12"/>
        <v>298.66666666666669</v>
      </c>
      <c r="G63" s="171">
        <f t="shared" si="13"/>
        <v>238.93333333333334</v>
      </c>
      <c r="H63" s="171">
        <f t="shared" si="14"/>
        <v>199.11111111111111</v>
      </c>
      <c r="I63" s="171">
        <f t="shared" si="15"/>
        <v>170.66666666666666</v>
      </c>
      <c r="J63" s="171">
        <f t="shared" si="16"/>
        <v>149.33333333333334</v>
      </c>
      <c r="K63" s="172">
        <f t="shared" si="17"/>
        <v>119.46666666666667</v>
      </c>
    </row>
    <row r="64" spans="3:11" ht="15" customHeight="1" x14ac:dyDescent="0.25">
      <c r="C64" s="310" t="s">
        <v>65</v>
      </c>
      <c r="D64" s="62">
        <v>1</v>
      </c>
      <c r="E64" s="65">
        <v>1.4</v>
      </c>
      <c r="F64" s="167">
        <f t="shared" si="12"/>
        <v>186.66666666666666</v>
      </c>
      <c r="G64" s="168">
        <f t="shared" si="13"/>
        <v>149.33333333333334</v>
      </c>
      <c r="H64" s="168">
        <f t="shared" si="14"/>
        <v>124.44444444444444</v>
      </c>
      <c r="I64" s="168">
        <f t="shared" si="15"/>
        <v>106.66666666666667</v>
      </c>
      <c r="J64" s="168">
        <f t="shared" si="16"/>
        <v>93.333333333333329</v>
      </c>
      <c r="K64" s="169">
        <f t="shared" si="17"/>
        <v>74.666666666666671</v>
      </c>
    </row>
    <row r="65" spans="3:11" x14ac:dyDescent="0.25">
      <c r="C65" s="311"/>
      <c r="D65" s="69">
        <v>1.5</v>
      </c>
      <c r="E65" s="71">
        <v>1.71</v>
      </c>
      <c r="F65" s="162">
        <f t="shared" si="12"/>
        <v>228</v>
      </c>
      <c r="G65" s="73">
        <f t="shared" si="13"/>
        <v>182.4</v>
      </c>
      <c r="H65" s="73">
        <f t="shared" si="14"/>
        <v>152</v>
      </c>
      <c r="I65" s="73">
        <f t="shared" si="15"/>
        <v>130.28571428571428</v>
      </c>
      <c r="J65" s="73">
        <f t="shared" si="16"/>
        <v>114</v>
      </c>
      <c r="K65" s="163">
        <f t="shared" si="17"/>
        <v>91.2</v>
      </c>
    </row>
    <row r="66" spans="3:11" x14ac:dyDescent="0.25">
      <c r="C66" s="311"/>
      <c r="D66" s="69">
        <v>2</v>
      </c>
      <c r="E66" s="71">
        <v>1.98</v>
      </c>
      <c r="F66" s="162">
        <f t="shared" si="12"/>
        <v>264</v>
      </c>
      <c r="G66" s="73">
        <f t="shared" si="13"/>
        <v>211.2</v>
      </c>
      <c r="H66" s="73">
        <f t="shared" si="14"/>
        <v>176</v>
      </c>
      <c r="I66" s="73">
        <f t="shared" si="15"/>
        <v>150.85714285714286</v>
      </c>
      <c r="J66" s="73">
        <f t="shared" si="16"/>
        <v>132</v>
      </c>
      <c r="K66" s="163">
        <f t="shared" si="17"/>
        <v>105.6</v>
      </c>
    </row>
    <row r="67" spans="3:11" x14ac:dyDescent="0.25">
      <c r="C67" s="311"/>
      <c r="D67" s="69">
        <v>2.5</v>
      </c>
      <c r="E67" s="71">
        <v>2.21</v>
      </c>
      <c r="F67" s="162">
        <f t="shared" si="12"/>
        <v>294.66666666666669</v>
      </c>
      <c r="G67" s="73">
        <f t="shared" si="13"/>
        <v>235.73333333333332</v>
      </c>
      <c r="H67" s="73">
        <f t="shared" si="14"/>
        <v>196.44444444444446</v>
      </c>
      <c r="I67" s="73">
        <f t="shared" si="15"/>
        <v>168.38095238095238</v>
      </c>
      <c r="J67" s="73">
        <f t="shared" si="16"/>
        <v>147.33333333333334</v>
      </c>
      <c r="K67" s="163">
        <f t="shared" si="17"/>
        <v>117.86666666666666</v>
      </c>
    </row>
    <row r="68" spans="3:11" x14ac:dyDescent="0.25">
      <c r="C68" s="311"/>
      <c r="D68" s="69">
        <v>3</v>
      </c>
      <c r="E68" s="71">
        <v>2.42</v>
      </c>
      <c r="F68" s="162">
        <f t="shared" si="12"/>
        <v>322.66666666666669</v>
      </c>
      <c r="G68" s="73">
        <f t="shared" si="13"/>
        <v>258.13333333333333</v>
      </c>
      <c r="H68" s="73">
        <f t="shared" si="14"/>
        <v>215.11111111111111</v>
      </c>
      <c r="I68" s="73">
        <f t="shared" si="15"/>
        <v>184.38095238095238</v>
      </c>
      <c r="J68" s="73">
        <f t="shared" si="16"/>
        <v>161.33333333333334</v>
      </c>
      <c r="K68" s="163">
        <f t="shared" si="17"/>
        <v>129.06666666666666</v>
      </c>
    </row>
    <row r="69" spans="3:11" ht="15.75" thickBot="1" x14ac:dyDescent="0.3">
      <c r="C69" s="312"/>
      <c r="D69" s="75">
        <v>4</v>
      </c>
      <c r="E69" s="77">
        <v>2.79</v>
      </c>
      <c r="F69" s="174">
        <f t="shared" si="12"/>
        <v>372</v>
      </c>
      <c r="G69" s="175">
        <f t="shared" si="13"/>
        <v>297.60000000000002</v>
      </c>
      <c r="H69" s="175">
        <f t="shared" si="14"/>
        <v>248</v>
      </c>
      <c r="I69" s="175">
        <f t="shared" si="15"/>
        <v>212.57142857142858</v>
      </c>
      <c r="J69" s="175">
        <f t="shared" si="16"/>
        <v>186</v>
      </c>
      <c r="K69" s="176">
        <f t="shared" si="17"/>
        <v>148.80000000000001</v>
      </c>
    </row>
    <row r="70" spans="3:11" ht="15.75" thickTop="1" x14ac:dyDescent="0.25">
      <c r="C70" s="310" t="s">
        <v>142</v>
      </c>
      <c r="D70" s="148">
        <v>1</v>
      </c>
      <c r="E70" s="173">
        <v>1.46</v>
      </c>
      <c r="F70" s="177">
        <f t="shared" si="12"/>
        <v>194.66666666666666</v>
      </c>
      <c r="G70" s="178">
        <f t="shared" si="13"/>
        <v>155.73333333333332</v>
      </c>
      <c r="H70" s="178">
        <f t="shared" si="14"/>
        <v>129.77777777777777</v>
      </c>
      <c r="I70" s="178">
        <f t="shared" si="15"/>
        <v>111.23809523809524</v>
      </c>
      <c r="J70" s="178">
        <f t="shared" si="16"/>
        <v>97.333333333333329</v>
      </c>
      <c r="K70" s="179">
        <f t="shared" si="17"/>
        <v>77.86666666666666</v>
      </c>
    </row>
    <row r="71" spans="3:11" x14ac:dyDescent="0.25">
      <c r="C71" s="311"/>
      <c r="D71" s="69">
        <v>1.5</v>
      </c>
      <c r="E71" s="71">
        <v>1.79</v>
      </c>
      <c r="F71" s="162">
        <f t="shared" si="12"/>
        <v>238.66666666666666</v>
      </c>
      <c r="G71" s="73">
        <f t="shared" si="13"/>
        <v>190.93333333333334</v>
      </c>
      <c r="H71" s="73">
        <f t="shared" si="14"/>
        <v>159.11111111111111</v>
      </c>
      <c r="I71" s="73">
        <f t="shared" si="15"/>
        <v>136.38095238095238</v>
      </c>
      <c r="J71" s="73">
        <f t="shared" si="16"/>
        <v>119.33333333333333</v>
      </c>
      <c r="K71" s="163">
        <f t="shared" si="17"/>
        <v>95.466666666666669</v>
      </c>
    </row>
    <row r="72" spans="3:11" x14ac:dyDescent="0.25">
      <c r="C72" s="311"/>
      <c r="D72" s="69">
        <v>2</v>
      </c>
      <c r="E72" s="71">
        <v>2.0699999999999998</v>
      </c>
      <c r="F72" s="162">
        <f t="shared" si="12"/>
        <v>275.99999999999994</v>
      </c>
      <c r="G72" s="73">
        <f t="shared" si="13"/>
        <v>220.79999999999998</v>
      </c>
      <c r="H72" s="73">
        <f t="shared" si="14"/>
        <v>183.99999999999997</v>
      </c>
      <c r="I72" s="73">
        <f t="shared" si="15"/>
        <v>157.71428571428569</v>
      </c>
      <c r="J72" s="73">
        <f t="shared" si="16"/>
        <v>137.99999999999997</v>
      </c>
      <c r="K72" s="163">
        <f t="shared" si="17"/>
        <v>110.39999999999999</v>
      </c>
    </row>
    <row r="73" spans="3:11" x14ac:dyDescent="0.25">
      <c r="C73" s="311"/>
      <c r="D73" s="69">
        <v>2.5</v>
      </c>
      <c r="E73" s="71">
        <v>2.31</v>
      </c>
      <c r="F73" s="162">
        <f t="shared" si="12"/>
        <v>308</v>
      </c>
      <c r="G73" s="73">
        <f t="shared" si="13"/>
        <v>246.4</v>
      </c>
      <c r="H73" s="73">
        <f t="shared" si="14"/>
        <v>205.33333333333334</v>
      </c>
      <c r="I73" s="73">
        <f t="shared" si="15"/>
        <v>176</v>
      </c>
      <c r="J73" s="73">
        <f t="shared" si="16"/>
        <v>154</v>
      </c>
      <c r="K73" s="163">
        <f t="shared" si="17"/>
        <v>123.2</v>
      </c>
    </row>
    <row r="74" spans="3:11" x14ac:dyDescent="0.25">
      <c r="C74" s="311"/>
      <c r="D74" s="69">
        <v>3</v>
      </c>
      <c r="E74" s="71">
        <v>2.5299999999999998</v>
      </c>
      <c r="F74" s="162">
        <f t="shared" si="12"/>
        <v>337.33333333333331</v>
      </c>
      <c r="G74" s="73">
        <f t="shared" si="13"/>
        <v>269.86666666666667</v>
      </c>
      <c r="H74" s="73">
        <f t="shared" si="14"/>
        <v>224.88888888888889</v>
      </c>
      <c r="I74" s="73">
        <f t="shared" si="15"/>
        <v>192.76190476190476</v>
      </c>
      <c r="J74" s="73">
        <f t="shared" si="16"/>
        <v>168.66666666666666</v>
      </c>
      <c r="K74" s="163">
        <f t="shared" si="17"/>
        <v>134.93333333333334</v>
      </c>
    </row>
    <row r="75" spans="3:11" ht="15.75" thickBot="1" x14ac:dyDescent="0.3">
      <c r="C75" s="312"/>
      <c r="D75" s="148">
        <v>4</v>
      </c>
      <c r="E75" s="173">
        <v>2.92</v>
      </c>
      <c r="F75" s="170">
        <f t="shared" si="12"/>
        <v>389.33333333333331</v>
      </c>
      <c r="G75" s="171">
        <f t="shared" si="13"/>
        <v>311.46666666666664</v>
      </c>
      <c r="H75" s="171">
        <f t="shared" si="14"/>
        <v>259.55555555555554</v>
      </c>
      <c r="I75" s="171">
        <f t="shared" si="15"/>
        <v>222.47619047619048</v>
      </c>
      <c r="J75" s="171">
        <f t="shared" si="16"/>
        <v>194.66666666666666</v>
      </c>
      <c r="K75" s="172">
        <f t="shared" si="17"/>
        <v>155.73333333333332</v>
      </c>
    </row>
    <row r="76" spans="3:11" x14ac:dyDescent="0.25">
      <c r="C76" s="310" t="s">
        <v>128</v>
      </c>
      <c r="D76" s="62">
        <v>1</v>
      </c>
      <c r="E76" s="65">
        <v>1.76</v>
      </c>
      <c r="F76" s="168">
        <f t="shared" si="12"/>
        <v>234.66666666666666</v>
      </c>
      <c r="G76" s="168">
        <f t="shared" si="13"/>
        <v>187.73333333333332</v>
      </c>
      <c r="H76" s="168">
        <f t="shared" si="14"/>
        <v>156.44444444444446</v>
      </c>
      <c r="I76" s="168">
        <f t="shared" si="15"/>
        <v>134.0952380952381</v>
      </c>
      <c r="J76" s="168">
        <f t="shared" si="16"/>
        <v>117.33333333333333</v>
      </c>
      <c r="K76" s="168">
        <f t="shared" si="17"/>
        <v>93.86666666666666</v>
      </c>
    </row>
    <row r="77" spans="3:11" x14ac:dyDescent="0.25">
      <c r="C77" s="311"/>
      <c r="D77" s="69">
        <v>1.5</v>
      </c>
      <c r="E77" s="71">
        <v>2.15</v>
      </c>
      <c r="F77" s="162">
        <f t="shared" si="12"/>
        <v>286.66666666666669</v>
      </c>
      <c r="G77" s="73">
        <f t="shared" si="13"/>
        <v>229.33333333333334</v>
      </c>
      <c r="H77" s="73">
        <f t="shared" si="14"/>
        <v>191.11111111111111</v>
      </c>
      <c r="I77" s="73">
        <f t="shared" si="15"/>
        <v>163.8095238095238</v>
      </c>
      <c r="J77" s="73">
        <f t="shared" si="16"/>
        <v>143.33333333333334</v>
      </c>
      <c r="K77" s="163">
        <f t="shared" si="17"/>
        <v>114.66666666666667</v>
      </c>
    </row>
    <row r="78" spans="3:11" x14ac:dyDescent="0.25">
      <c r="C78" s="311"/>
      <c r="D78" s="69">
        <v>2</v>
      </c>
      <c r="E78" s="71">
        <v>2.48</v>
      </c>
      <c r="F78" s="162">
        <f t="shared" si="12"/>
        <v>330.66666666666669</v>
      </c>
      <c r="G78" s="73">
        <f t="shared" si="13"/>
        <v>264.53333333333336</v>
      </c>
      <c r="H78" s="73">
        <f t="shared" si="14"/>
        <v>220.44444444444446</v>
      </c>
      <c r="I78" s="73">
        <f t="shared" si="15"/>
        <v>188.95238095238096</v>
      </c>
      <c r="J78" s="73">
        <f t="shared" si="16"/>
        <v>165.33333333333334</v>
      </c>
      <c r="K78" s="163">
        <f t="shared" si="17"/>
        <v>132.26666666666668</v>
      </c>
    </row>
    <row r="79" spans="3:11" x14ac:dyDescent="0.25">
      <c r="C79" s="311"/>
      <c r="D79" s="69">
        <v>2.5</v>
      </c>
      <c r="E79" s="71">
        <v>2.78</v>
      </c>
      <c r="F79" s="162">
        <f t="shared" si="12"/>
        <v>370.66666666666669</v>
      </c>
      <c r="G79" s="73">
        <f t="shared" si="13"/>
        <v>296.53333333333336</v>
      </c>
      <c r="H79" s="73">
        <f t="shared" si="14"/>
        <v>247.11111111111111</v>
      </c>
      <c r="I79" s="73">
        <f t="shared" si="15"/>
        <v>211.8095238095238</v>
      </c>
      <c r="J79" s="73">
        <f t="shared" si="16"/>
        <v>185.33333333333334</v>
      </c>
      <c r="K79" s="163">
        <f t="shared" si="17"/>
        <v>148.26666666666668</v>
      </c>
    </row>
    <row r="80" spans="3:11" x14ac:dyDescent="0.25">
      <c r="C80" s="311"/>
      <c r="D80" s="69">
        <v>3</v>
      </c>
      <c r="E80" s="71">
        <v>3.04</v>
      </c>
      <c r="F80" s="162">
        <f t="shared" si="12"/>
        <v>405.33333333333331</v>
      </c>
      <c r="G80" s="73">
        <f t="shared" si="13"/>
        <v>324.26666666666665</v>
      </c>
      <c r="H80" s="73">
        <f t="shared" si="14"/>
        <v>270.22222222222223</v>
      </c>
      <c r="I80" s="73">
        <f t="shared" si="15"/>
        <v>231.61904761904762</v>
      </c>
      <c r="J80" s="73">
        <f t="shared" si="16"/>
        <v>202.66666666666666</v>
      </c>
      <c r="K80" s="163">
        <f t="shared" si="17"/>
        <v>162.13333333333333</v>
      </c>
    </row>
    <row r="81" spans="3:13" ht="15.75" thickBot="1" x14ac:dyDescent="0.3">
      <c r="C81" s="312"/>
      <c r="D81" s="75">
        <v>4</v>
      </c>
      <c r="E81" s="77">
        <v>3.51</v>
      </c>
      <c r="F81" s="170">
        <f t="shared" si="12"/>
        <v>468</v>
      </c>
      <c r="G81" s="171">
        <f t="shared" si="13"/>
        <v>374.4</v>
      </c>
      <c r="H81" s="171">
        <f t="shared" si="14"/>
        <v>312</v>
      </c>
      <c r="I81" s="171">
        <f t="shared" si="15"/>
        <v>267.42857142857144</v>
      </c>
      <c r="J81" s="171">
        <f t="shared" si="16"/>
        <v>234</v>
      </c>
      <c r="K81" s="172">
        <f t="shared" si="17"/>
        <v>187.2</v>
      </c>
    </row>
    <row r="82" spans="3:13" x14ac:dyDescent="0.25">
      <c r="C82" s="310" t="s">
        <v>129</v>
      </c>
      <c r="D82" s="62">
        <v>1</v>
      </c>
      <c r="E82" s="65">
        <v>2.38</v>
      </c>
      <c r="F82" s="167">
        <f t="shared" si="12"/>
        <v>317.33333333333331</v>
      </c>
      <c r="G82" s="168">
        <f t="shared" si="13"/>
        <v>253.86666666666667</v>
      </c>
      <c r="H82" s="168">
        <f t="shared" si="14"/>
        <v>211.55555555555554</v>
      </c>
      <c r="I82" s="168">
        <f t="shared" si="15"/>
        <v>181.33333333333334</v>
      </c>
      <c r="J82" s="168">
        <f t="shared" si="16"/>
        <v>158.66666666666666</v>
      </c>
      <c r="K82" s="169">
        <f t="shared" si="17"/>
        <v>126.93333333333334</v>
      </c>
    </row>
    <row r="83" spans="3:13" x14ac:dyDescent="0.25">
      <c r="C83" s="311"/>
      <c r="D83" s="69">
        <v>1.5</v>
      </c>
      <c r="E83" s="71">
        <v>2.91</v>
      </c>
      <c r="F83" s="162">
        <f t="shared" si="12"/>
        <v>388</v>
      </c>
      <c r="G83" s="73">
        <f t="shared" si="13"/>
        <v>310.39999999999998</v>
      </c>
      <c r="H83" s="73">
        <f t="shared" si="14"/>
        <v>258.66666666666669</v>
      </c>
      <c r="I83" s="73">
        <f t="shared" si="15"/>
        <v>221.71428571428572</v>
      </c>
      <c r="J83" s="73">
        <f t="shared" si="16"/>
        <v>194</v>
      </c>
      <c r="K83" s="163">
        <f t="shared" si="17"/>
        <v>155.19999999999999</v>
      </c>
    </row>
    <row r="84" spans="3:13" x14ac:dyDescent="0.25">
      <c r="C84" s="311"/>
      <c r="D84" s="69">
        <v>2</v>
      </c>
      <c r="E84" s="71">
        <v>3.36</v>
      </c>
      <c r="F84" s="162">
        <f t="shared" si="12"/>
        <v>448</v>
      </c>
      <c r="G84" s="73">
        <f t="shared" si="13"/>
        <v>358.4</v>
      </c>
      <c r="H84" s="73">
        <f t="shared" si="14"/>
        <v>298.66666666666669</v>
      </c>
      <c r="I84" s="73">
        <f t="shared" si="15"/>
        <v>256</v>
      </c>
      <c r="J84" s="73">
        <f t="shared" si="16"/>
        <v>224</v>
      </c>
      <c r="K84" s="163">
        <f t="shared" si="17"/>
        <v>179.2</v>
      </c>
    </row>
    <row r="85" spans="3:13" x14ac:dyDescent="0.25">
      <c r="C85" s="311"/>
      <c r="D85" s="69">
        <v>2.5</v>
      </c>
      <c r="E85" s="71">
        <v>3.76</v>
      </c>
      <c r="F85" s="162">
        <f t="shared" si="12"/>
        <v>501.33333333333331</v>
      </c>
      <c r="G85" s="73">
        <f t="shared" si="13"/>
        <v>401.06666666666666</v>
      </c>
      <c r="H85" s="73">
        <f t="shared" si="14"/>
        <v>334.22222222222223</v>
      </c>
      <c r="I85" s="73">
        <f t="shared" si="15"/>
        <v>286.47619047619048</v>
      </c>
      <c r="J85" s="73">
        <f t="shared" si="16"/>
        <v>250.66666666666666</v>
      </c>
      <c r="K85" s="163">
        <f t="shared" si="17"/>
        <v>200.53333333333333</v>
      </c>
    </row>
    <row r="86" spans="3:13" x14ac:dyDescent="0.25">
      <c r="C86" s="311"/>
      <c r="D86" s="69">
        <v>3</v>
      </c>
      <c r="E86" s="71">
        <v>4.12</v>
      </c>
      <c r="F86" s="162">
        <f t="shared" si="12"/>
        <v>549.33333333333337</v>
      </c>
      <c r="G86" s="73">
        <f t="shared" si="13"/>
        <v>439.46666666666664</v>
      </c>
      <c r="H86" s="73">
        <f t="shared" si="14"/>
        <v>366.22222222222223</v>
      </c>
      <c r="I86" s="73">
        <f t="shared" si="15"/>
        <v>313.90476190476193</v>
      </c>
      <c r="J86" s="73">
        <f t="shared" si="16"/>
        <v>274.66666666666669</v>
      </c>
      <c r="K86" s="163">
        <f t="shared" si="17"/>
        <v>219.73333333333332</v>
      </c>
    </row>
    <row r="87" spans="3:13" ht="15.75" thickBot="1" x14ac:dyDescent="0.3">
      <c r="C87" s="312"/>
      <c r="D87" s="75">
        <v>4</v>
      </c>
      <c r="E87" s="77">
        <v>4.76</v>
      </c>
      <c r="F87" s="170">
        <f t="shared" si="12"/>
        <v>634.66666666666663</v>
      </c>
      <c r="G87" s="171">
        <f t="shared" si="13"/>
        <v>507.73333333333335</v>
      </c>
      <c r="H87" s="171">
        <f t="shared" si="14"/>
        <v>423.11111111111109</v>
      </c>
      <c r="I87" s="171">
        <f t="shared" si="15"/>
        <v>362.66666666666669</v>
      </c>
      <c r="J87" s="171">
        <f t="shared" si="16"/>
        <v>317.33333333333331</v>
      </c>
      <c r="K87" s="172">
        <f t="shared" si="17"/>
        <v>253.86666666666667</v>
      </c>
    </row>
    <row r="88" spans="3:13" x14ac:dyDescent="0.25">
      <c r="C88" s="310" t="s">
        <v>130</v>
      </c>
      <c r="D88" s="62">
        <v>1</v>
      </c>
      <c r="E88" s="65">
        <v>3.53</v>
      </c>
      <c r="F88" s="167">
        <f t="shared" si="12"/>
        <v>470.66666666666669</v>
      </c>
      <c r="G88" s="168">
        <f t="shared" si="13"/>
        <v>376.53333333333336</v>
      </c>
      <c r="H88" s="168">
        <f t="shared" si="14"/>
        <v>313.77777777777777</v>
      </c>
      <c r="I88" s="168">
        <f t="shared" si="15"/>
        <v>268.95238095238096</v>
      </c>
      <c r="J88" s="168">
        <f t="shared" si="16"/>
        <v>235.33333333333334</v>
      </c>
      <c r="K88" s="169">
        <f t="shared" si="17"/>
        <v>188.26666666666668</v>
      </c>
      <c r="L88" s="146"/>
      <c r="M88" s="146"/>
    </row>
    <row r="89" spans="3:13" x14ac:dyDescent="0.25">
      <c r="C89" s="311"/>
      <c r="D89" s="69">
        <v>1.5</v>
      </c>
      <c r="E89" s="71">
        <v>4.33</v>
      </c>
      <c r="F89" s="162">
        <f t="shared" si="12"/>
        <v>577.33333333333337</v>
      </c>
      <c r="G89" s="73">
        <f t="shared" si="13"/>
        <v>461.86666666666667</v>
      </c>
      <c r="H89" s="73">
        <f t="shared" si="14"/>
        <v>384.88888888888891</v>
      </c>
      <c r="I89" s="73">
        <f t="shared" si="15"/>
        <v>329.90476190476193</v>
      </c>
      <c r="J89" s="73">
        <f t="shared" si="16"/>
        <v>288.66666666666669</v>
      </c>
      <c r="K89" s="163">
        <f t="shared" si="17"/>
        <v>230.93333333333334</v>
      </c>
    </row>
    <row r="90" spans="3:13" x14ac:dyDescent="0.25">
      <c r="C90" s="311"/>
      <c r="D90" s="69">
        <v>2</v>
      </c>
      <c r="E90" s="71">
        <v>5</v>
      </c>
      <c r="F90" s="162">
        <f t="shared" si="12"/>
        <v>666.66666666666663</v>
      </c>
      <c r="G90" s="73">
        <f t="shared" si="13"/>
        <v>533.33333333333337</v>
      </c>
      <c r="H90" s="73">
        <f t="shared" si="14"/>
        <v>444.44444444444446</v>
      </c>
      <c r="I90" s="73">
        <f t="shared" si="15"/>
        <v>380.95238095238096</v>
      </c>
      <c r="J90" s="73">
        <f t="shared" si="16"/>
        <v>333.33333333333331</v>
      </c>
      <c r="K90" s="163">
        <f t="shared" si="17"/>
        <v>266.66666666666669</v>
      </c>
    </row>
    <row r="91" spans="3:13" x14ac:dyDescent="0.25">
      <c r="C91" s="311"/>
      <c r="D91" s="69">
        <v>2.5</v>
      </c>
      <c r="E91" s="71">
        <v>5.59</v>
      </c>
      <c r="F91" s="162">
        <f t="shared" si="12"/>
        <v>745.33333333333337</v>
      </c>
      <c r="G91" s="73">
        <f t="shared" si="13"/>
        <v>596.26666666666665</v>
      </c>
      <c r="H91" s="73">
        <f t="shared" si="14"/>
        <v>496.88888888888891</v>
      </c>
      <c r="I91" s="73">
        <f t="shared" si="15"/>
        <v>425.90476190476193</v>
      </c>
      <c r="J91" s="73">
        <f t="shared" si="16"/>
        <v>372.66666666666669</v>
      </c>
      <c r="K91" s="163">
        <f t="shared" si="17"/>
        <v>298.13333333333333</v>
      </c>
    </row>
    <row r="92" spans="3:13" x14ac:dyDescent="0.25">
      <c r="C92" s="311"/>
      <c r="D92" s="69">
        <v>3</v>
      </c>
      <c r="E92" s="71">
        <v>6.12</v>
      </c>
      <c r="F92" s="162">
        <f t="shared" ref="F92:F117" si="18">(E92*60000)/($F$9*(($C$5*10^2)/($D$5/$E$5)))</f>
        <v>816</v>
      </c>
      <c r="G92" s="73">
        <f t="shared" ref="G92:G117" si="19">(E92*60000)/($G$9*(($C$5*10^2)/($D$5/$E$5)))</f>
        <v>652.79999999999995</v>
      </c>
      <c r="H92" s="73">
        <f t="shared" ref="H92:H117" si="20">(E92*60000)/($H$9*(($C$5*10^2)/($D$5/$E$5)))</f>
        <v>544</v>
      </c>
      <c r="I92" s="73">
        <f t="shared" ref="I92:I117" si="21">(E92*60000)/($I$9*(($C$5*10^2)/($D$5/$E$5)))</f>
        <v>466.28571428571428</v>
      </c>
      <c r="J92" s="73">
        <f t="shared" ref="J92:J117" si="22">(E92*60000)/($J$9*(($C$5*10^2)/($D$5/$E$5)))</f>
        <v>408</v>
      </c>
      <c r="K92" s="163">
        <f t="shared" ref="K92:K117" si="23">(E92*60000)/($K$9*(($C$5*10^2)/($D$5/$E$5)))</f>
        <v>326.39999999999998</v>
      </c>
    </row>
    <row r="93" spans="3:13" ht="15.75" thickBot="1" x14ac:dyDescent="0.3">
      <c r="C93" s="312"/>
      <c r="D93" s="75">
        <v>4</v>
      </c>
      <c r="E93" s="77">
        <v>7.07</v>
      </c>
      <c r="F93" s="170">
        <f t="shared" si="18"/>
        <v>942.66666666666663</v>
      </c>
      <c r="G93" s="171">
        <f t="shared" si="19"/>
        <v>754.13333333333333</v>
      </c>
      <c r="H93" s="171">
        <f t="shared" si="20"/>
        <v>628.44444444444446</v>
      </c>
      <c r="I93" s="171">
        <f t="shared" si="21"/>
        <v>538.66666666666663</v>
      </c>
      <c r="J93" s="171">
        <f t="shared" si="22"/>
        <v>471.33333333333331</v>
      </c>
      <c r="K93" s="172">
        <f t="shared" si="23"/>
        <v>377.06666666666666</v>
      </c>
    </row>
    <row r="94" spans="3:13" x14ac:dyDescent="0.25">
      <c r="C94" s="314" t="s">
        <v>140</v>
      </c>
      <c r="D94" s="62">
        <v>1</v>
      </c>
      <c r="E94" s="65">
        <v>4.0599999999999996</v>
      </c>
      <c r="F94" s="167">
        <f t="shared" si="18"/>
        <v>541.33333333333326</v>
      </c>
      <c r="G94" s="168">
        <f t="shared" si="19"/>
        <v>433.06666666666661</v>
      </c>
      <c r="H94" s="168">
        <f t="shared" si="20"/>
        <v>360.88888888888886</v>
      </c>
      <c r="I94" s="168">
        <f t="shared" si="21"/>
        <v>309.33333333333331</v>
      </c>
      <c r="J94" s="168">
        <f t="shared" si="22"/>
        <v>270.66666666666663</v>
      </c>
      <c r="K94" s="169">
        <f t="shared" si="23"/>
        <v>216.5333333333333</v>
      </c>
    </row>
    <row r="95" spans="3:13" x14ac:dyDescent="0.25">
      <c r="C95" s="315"/>
      <c r="D95" s="69">
        <v>1.5</v>
      </c>
      <c r="E95" s="71">
        <v>4.97</v>
      </c>
      <c r="F95" s="162">
        <f t="shared" si="18"/>
        <v>662.66666666666663</v>
      </c>
      <c r="G95" s="73">
        <f t="shared" si="19"/>
        <v>530.13333333333333</v>
      </c>
      <c r="H95" s="73">
        <f t="shared" si="20"/>
        <v>441.77777777777777</v>
      </c>
      <c r="I95" s="73">
        <f t="shared" si="21"/>
        <v>378.66666666666669</v>
      </c>
      <c r="J95" s="73">
        <f t="shared" si="22"/>
        <v>331.33333333333331</v>
      </c>
      <c r="K95" s="163">
        <f t="shared" si="23"/>
        <v>265.06666666666666</v>
      </c>
    </row>
    <row r="96" spans="3:13" x14ac:dyDescent="0.25">
      <c r="C96" s="315"/>
      <c r="D96" s="69">
        <v>2</v>
      </c>
      <c r="E96" s="71">
        <v>5.74</v>
      </c>
      <c r="F96" s="162">
        <f t="shared" si="18"/>
        <v>765.33333333333337</v>
      </c>
      <c r="G96" s="73">
        <f t="shared" si="19"/>
        <v>612.26666666666665</v>
      </c>
      <c r="H96" s="73">
        <f t="shared" si="20"/>
        <v>510.22222222222223</v>
      </c>
      <c r="I96" s="73">
        <f t="shared" si="21"/>
        <v>437.33333333333331</v>
      </c>
      <c r="J96" s="73">
        <f t="shared" si="22"/>
        <v>382.66666666666669</v>
      </c>
      <c r="K96" s="163">
        <f t="shared" si="23"/>
        <v>306.13333333333333</v>
      </c>
    </row>
    <row r="97" spans="3:11" x14ac:dyDescent="0.25">
      <c r="C97" s="315"/>
      <c r="D97" s="69">
        <v>2.5</v>
      </c>
      <c r="E97" s="71">
        <v>6.42</v>
      </c>
      <c r="F97" s="162">
        <f t="shared" si="18"/>
        <v>856</v>
      </c>
      <c r="G97" s="73">
        <f t="shared" si="19"/>
        <v>684.8</v>
      </c>
      <c r="H97" s="73">
        <f t="shared" si="20"/>
        <v>570.66666666666663</v>
      </c>
      <c r="I97" s="73">
        <f t="shared" si="21"/>
        <v>489.14285714285717</v>
      </c>
      <c r="J97" s="73">
        <f t="shared" si="22"/>
        <v>428</v>
      </c>
      <c r="K97" s="163">
        <f t="shared" si="23"/>
        <v>342.4</v>
      </c>
    </row>
    <row r="98" spans="3:11" x14ac:dyDescent="0.25">
      <c r="C98" s="315"/>
      <c r="D98" s="69">
        <v>3</v>
      </c>
      <c r="E98" s="71">
        <v>7.03</v>
      </c>
      <c r="F98" s="162">
        <f t="shared" si="18"/>
        <v>937.33333333333337</v>
      </c>
      <c r="G98" s="73">
        <f t="shared" si="19"/>
        <v>749.86666666666667</v>
      </c>
      <c r="H98" s="73">
        <f t="shared" si="20"/>
        <v>624.88888888888891</v>
      </c>
      <c r="I98" s="73">
        <f t="shared" si="21"/>
        <v>535.61904761904759</v>
      </c>
      <c r="J98" s="73">
        <f t="shared" si="22"/>
        <v>468.66666666666669</v>
      </c>
      <c r="K98" s="163">
        <f t="shared" si="23"/>
        <v>374.93333333333334</v>
      </c>
    </row>
    <row r="99" spans="3:11" ht="15.75" thickBot="1" x14ac:dyDescent="0.3">
      <c r="C99" s="316"/>
      <c r="D99" s="75">
        <v>4</v>
      </c>
      <c r="E99" s="77">
        <v>8.1199999999999992</v>
      </c>
      <c r="F99" s="170">
        <f t="shared" si="18"/>
        <v>1082.6666666666665</v>
      </c>
      <c r="G99" s="171">
        <f t="shared" si="19"/>
        <v>866.13333333333321</v>
      </c>
      <c r="H99" s="171">
        <f t="shared" si="20"/>
        <v>721.77777777777771</v>
      </c>
      <c r="I99" s="171">
        <f t="shared" si="21"/>
        <v>618.66666666666663</v>
      </c>
      <c r="J99" s="171">
        <f t="shared" si="22"/>
        <v>541.33333333333326</v>
      </c>
      <c r="K99" s="172">
        <f t="shared" si="23"/>
        <v>433.06666666666661</v>
      </c>
    </row>
    <row r="100" spans="3:11" x14ac:dyDescent="0.25">
      <c r="C100" s="314" t="s">
        <v>159</v>
      </c>
      <c r="D100" s="62">
        <v>1</v>
      </c>
      <c r="E100" s="65">
        <v>5.77</v>
      </c>
      <c r="F100" s="167">
        <f t="shared" si="18"/>
        <v>769.33333333333337</v>
      </c>
      <c r="G100" s="168">
        <f t="shared" si="19"/>
        <v>615.4666666666667</v>
      </c>
      <c r="H100" s="168">
        <f t="shared" si="20"/>
        <v>512.88888888888891</v>
      </c>
      <c r="I100" s="168">
        <f t="shared" si="21"/>
        <v>439.61904761904759</v>
      </c>
      <c r="J100" s="168">
        <f t="shared" si="22"/>
        <v>384.66666666666669</v>
      </c>
      <c r="K100" s="169">
        <f t="shared" si="23"/>
        <v>307.73333333333335</v>
      </c>
    </row>
    <row r="101" spans="3:11" x14ac:dyDescent="0.25">
      <c r="C101" s="315"/>
      <c r="D101" s="69">
        <v>1.5</v>
      </c>
      <c r="E101" s="71">
        <v>7.06</v>
      </c>
      <c r="F101" s="162">
        <f t="shared" si="18"/>
        <v>941.33333333333337</v>
      </c>
      <c r="G101" s="73">
        <f t="shared" si="19"/>
        <v>753.06666666666672</v>
      </c>
      <c r="H101" s="73">
        <f t="shared" si="20"/>
        <v>627.55555555555554</v>
      </c>
      <c r="I101" s="73">
        <f t="shared" si="21"/>
        <v>537.90476190476193</v>
      </c>
      <c r="J101" s="73">
        <f t="shared" si="22"/>
        <v>470.66666666666669</v>
      </c>
      <c r="K101" s="163">
        <f t="shared" si="23"/>
        <v>376.53333333333336</v>
      </c>
    </row>
    <row r="102" spans="3:11" x14ac:dyDescent="0.25">
      <c r="C102" s="315"/>
      <c r="D102" s="69">
        <v>2</v>
      </c>
      <c r="E102" s="71">
        <v>8.16</v>
      </c>
      <c r="F102" s="162">
        <f t="shared" si="18"/>
        <v>1088</v>
      </c>
      <c r="G102" s="73">
        <f t="shared" si="19"/>
        <v>870.4</v>
      </c>
      <c r="H102" s="73">
        <f t="shared" si="20"/>
        <v>725.33333333333337</v>
      </c>
      <c r="I102" s="73">
        <f t="shared" si="21"/>
        <v>621.71428571428567</v>
      </c>
      <c r="J102" s="73">
        <f t="shared" si="22"/>
        <v>544</v>
      </c>
      <c r="K102" s="163">
        <f t="shared" si="23"/>
        <v>435.2</v>
      </c>
    </row>
    <row r="103" spans="3:11" x14ac:dyDescent="0.25">
      <c r="C103" s="315"/>
      <c r="D103" s="69">
        <v>2.5</v>
      </c>
      <c r="E103" s="71">
        <v>9.1199999999999992</v>
      </c>
      <c r="F103" s="162">
        <f t="shared" si="18"/>
        <v>1216</v>
      </c>
      <c r="G103" s="73">
        <f t="shared" si="19"/>
        <v>972.8</v>
      </c>
      <c r="H103" s="73">
        <f t="shared" si="20"/>
        <v>810.66666666666663</v>
      </c>
      <c r="I103" s="73">
        <f t="shared" si="21"/>
        <v>694.85714285714289</v>
      </c>
      <c r="J103" s="73">
        <f t="shared" si="22"/>
        <v>608</v>
      </c>
      <c r="K103" s="163">
        <f t="shared" si="23"/>
        <v>486.4</v>
      </c>
    </row>
    <row r="104" spans="3:11" x14ac:dyDescent="0.25">
      <c r="C104" s="315"/>
      <c r="D104" s="69">
        <v>3</v>
      </c>
      <c r="E104" s="71">
        <v>9.99</v>
      </c>
      <c r="F104" s="162">
        <f t="shared" si="18"/>
        <v>1332</v>
      </c>
      <c r="G104" s="73">
        <f t="shared" si="19"/>
        <v>1065.5999999999999</v>
      </c>
      <c r="H104" s="73">
        <f t="shared" si="20"/>
        <v>888</v>
      </c>
      <c r="I104" s="73">
        <f t="shared" si="21"/>
        <v>761.14285714285711</v>
      </c>
      <c r="J104" s="73">
        <f t="shared" si="22"/>
        <v>666</v>
      </c>
      <c r="K104" s="163">
        <f t="shared" si="23"/>
        <v>532.79999999999995</v>
      </c>
    </row>
    <row r="105" spans="3:11" ht="15.75" thickBot="1" x14ac:dyDescent="0.3">
      <c r="C105" s="316"/>
      <c r="D105" s="75">
        <v>4</v>
      </c>
      <c r="E105" s="77">
        <v>11.5</v>
      </c>
      <c r="F105" s="164">
        <f t="shared" si="18"/>
        <v>1533.3333333333333</v>
      </c>
      <c r="G105" s="165">
        <f t="shared" si="19"/>
        <v>1226.6666666666667</v>
      </c>
      <c r="H105" s="165">
        <f t="shared" si="20"/>
        <v>1022.2222222222222</v>
      </c>
      <c r="I105" s="165">
        <f t="shared" si="21"/>
        <v>876.19047619047615</v>
      </c>
      <c r="J105" s="165">
        <f t="shared" si="22"/>
        <v>766.66666666666663</v>
      </c>
      <c r="K105" s="166">
        <f t="shared" si="23"/>
        <v>613.33333333333337</v>
      </c>
    </row>
    <row r="106" spans="3:11" x14ac:dyDescent="0.25">
      <c r="C106" s="314" t="s">
        <v>141</v>
      </c>
      <c r="D106" s="62">
        <v>1</v>
      </c>
      <c r="E106" s="65">
        <v>8.4</v>
      </c>
      <c r="F106" s="167">
        <f t="shared" ref="F106:F111" si="24">(E106*60000)/($F$9*(($C$5*10^2)/($D$5/$E$5)))</f>
        <v>1120</v>
      </c>
      <c r="G106" s="168">
        <f t="shared" ref="G106:G111" si="25">(E106*60000)/($G$9*(($C$5*10^2)/($D$5/$E$5)))</f>
        <v>896</v>
      </c>
      <c r="H106" s="168">
        <f t="shared" ref="H106:H111" si="26">(E106*60000)/($H$9*(($C$5*10^2)/($D$5/$E$5)))</f>
        <v>746.66666666666663</v>
      </c>
      <c r="I106" s="168">
        <f t="shared" ref="I106:I111" si="27">(E106*60000)/($I$9*(($C$5*10^2)/($D$5/$E$5)))</f>
        <v>640</v>
      </c>
      <c r="J106" s="168">
        <f t="shared" ref="J106:J111" si="28">(E106*60000)/($J$9*(($C$5*10^2)/($D$5/$E$5)))</f>
        <v>560</v>
      </c>
      <c r="K106" s="169">
        <f t="shared" ref="K106:K111" si="29">(E106*60000)/($K$9*(($C$5*10^2)/($D$5/$E$5)))</f>
        <v>448</v>
      </c>
    </row>
    <row r="107" spans="3:11" x14ac:dyDescent="0.25">
      <c r="C107" s="315"/>
      <c r="D107" s="69">
        <v>1.5</v>
      </c>
      <c r="E107" s="71">
        <v>10.3</v>
      </c>
      <c r="F107" s="162">
        <f t="shared" si="24"/>
        <v>1373.3333333333333</v>
      </c>
      <c r="G107" s="73">
        <f t="shared" si="25"/>
        <v>1098.6666666666667</v>
      </c>
      <c r="H107" s="73">
        <f t="shared" si="26"/>
        <v>915.55555555555554</v>
      </c>
      <c r="I107" s="73">
        <f t="shared" si="27"/>
        <v>784.76190476190482</v>
      </c>
      <c r="J107" s="73">
        <f t="shared" si="28"/>
        <v>686.66666666666663</v>
      </c>
      <c r="K107" s="163">
        <f t="shared" si="29"/>
        <v>549.33333333333337</v>
      </c>
    </row>
    <row r="108" spans="3:11" x14ac:dyDescent="0.25">
      <c r="C108" s="315"/>
      <c r="D108" s="69">
        <v>2</v>
      </c>
      <c r="E108" s="71">
        <v>11.9</v>
      </c>
      <c r="F108" s="162">
        <f t="shared" si="24"/>
        <v>1586.6666666666667</v>
      </c>
      <c r="G108" s="73">
        <f t="shared" si="25"/>
        <v>1269.3333333333333</v>
      </c>
      <c r="H108" s="73">
        <f t="shared" si="26"/>
        <v>1057.7777777777778</v>
      </c>
      <c r="I108" s="73">
        <f t="shared" si="27"/>
        <v>906.66666666666663</v>
      </c>
      <c r="J108" s="73">
        <f t="shared" si="28"/>
        <v>793.33333333333337</v>
      </c>
      <c r="K108" s="163">
        <f t="shared" si="29"/>
        <v>634.66666666666663</v>
      </c>
    </row>
    <row r="109" spans="3:11" x14ac:dyDescent="0.25">
      <c r="C109" s="315"/>
      <c r="D109" s="69">
        <v>2.5</v>
      </c>
      <c r="E109" s="71">
        <v>13.3</v>
      </c>
      <c r="F109" s="162">
        <f t="shared" si="24"/>
        <v>1773.3333333333333</v>
      </c>
      <c r="G109" s="73">
        <f t="shared" si="25"/>
        <v>1418.6666666666667</v>
      </c>
      <c r="H109" s="73">
        <f t="shared" si="26"/>
        <v>1182.2222222222222</v>
      </c>
      <c r="I109" s="73">
        <f t="shared" si="27"/>
        <v>1013.3333333333334</v>
      </c>
      <c r="J109" s="73">
        <f t="shared" si="28"/>
        <v>886.66666666666663</v>
      </c>
      <c r="K109" s="163">
        <f t="shared" si="29"/>
        <v>709.33333333333337</v>
      </c>
    </row>
    <row r="110" spans="3:11" x14ac:dyDescent="0.25">
      <c r="C110" s="315"/>
      <c r="D110" s="69">
        <v>3</v>
      </c>
      <c r="E110" s="71">
        <v>14.6</v>
      </c>
      <c r="F110" s="162">
        <f t="shared" si="24"/>
        <v>1946.6666666666667</v>
      </c>
      <c r="G110" s="73">
        <f t="shared" si="25"/>
        <v>1557.3333333333333</v>
      </c>
      <c r="H110" s="73">
        <f t="shared" si="26"/>
        <v>1297.7777777777778</v>
      </c>
      <c r="I110" s="73">
        <f t="shared" si="27"/>
        <v>1112.3809523809523</v>
      </c>
      <c r="J110" s="73">
        <f t="shared" si="28"/>
        <v>973.33333333333337</v>
      </c>
      <c r="K110" s="163">
        <f t="shared" si="29"/>
        <v>778.66666666666663</v>
      </c>
    </row>
    <row r="111" spans="3:11" ht="15.75" thickBot="1" x14ac:dyDescent="0.3">
      <c r="C111" s="316"/>
      <c r="D111" s="75">
        <v>4</v>
      </c>
      <c r="E111" s="77">
        <v>16.8</v>
      </c>
      <c r="F111" s="164">
        <f t="shared" si="24"/>
        <v>2240</v>
      </c>
      <c r="G111" s="165">
        <f t="shared" si="25"/>
        <v>1792</v>
      </c>
      <c r="H111" s="165">
        <f t="shared" si="26"/>
        <v>1493.3333333333333</v>
      </c>
      <c r="I111" s="165">
        <f t="shared" si="27"/>
        <v>1280</v>
      </c>
      <c r="J111" s="165">
        <f t="shared" si="28"/>
        <v>1120</v>
      </c>
      <c r="K111" s="166">
        <f t="shared" si="29"/>
        <v>896</v>
      </c>
    </row>
    <row r="112" spans="3:11" x14ac:dyDescent="0.25">
      <c r="C112" s="314" t="s">
        <v>157</v>
      </c>
      <c r="D112" s="62">
        <v>1</v>
      </c>
      <c r="E112" s="65">
        <v>18.2</v>
      </c>
      <c r="F112" s="167">
        <f t="shared" si="18"/>
        <v>2426.6666666666665</v>
      </c>
      <c r="G112" s="168">
        <f t="shared" si="19"/>
        <v>1941.3333333333333</v>
      </c>
      <c r="H112" s="168">
        <f t="shared" si="20"/>
        <v>1617.7777777777778</v>
      </c>
      <c r="I112" s="168">
        <f t="shared" si="21"/>
        <v>1386.6666666666667</v>
      </c>
      <c r="J112" s="168">
        <f t="shared" si="22"/>
        <v>1213.3333333333333</v>
      </c>
      <c r="K112" s="169">
        <f t="shared" si="23"/>
        <v>970.66666666666663</v>
      </c>
    </row>
    <row r="113" spans="3:11" x14ac:dyDescent="0.25">
      <c r="C113" s="315"/>
      <c r="D113" s="69">
        <v>1.5</v>
      </c>
      <c r="E113" s="71">
        <v>22.3</v>
      </c>
      <c r="F113" s="162">
        <f t="shared" si="18"/>
        <v>2973.3333333333335</v>
      </c>
      <c r="G113" s="73">
        <f t="shared" si="19"/>
        <v>2378.6666666666665</v>
      </c>
      <c r="H113" s="73">
        <f t="shared" si="20"/>
        <v>1982.2222222222222</v>
      </c>
      <c r="I113" s="73">
        <f t="shared" si="21"/>
        <v>1699.047619047619</v>
      </c>
      <c r="J113" s="73">
        <f t="shared" si="22"/>
        <v>1486.6666666666667</v>
      </c>
      <c r="K113" s="163">
        <f t="shared" si="23"/>
        <v>1189.3333333333333</v>
      </c>
    </row>
    <row r="114" spans="3:11" x14ac:dyDescent="0.25">
      <c r="C114" s="315"/>
      <c r="D114" s="69">
        <v>2</v>
      </c>
      <c r="E114" s="71">
        <v>25.8</v>
      </c>
      <c r="F114" s="162">
        <f t="shared" si="18"/>
        <v>3440</v>
      </c>
      <c r="G114" s="73">
        <f t="shared" si="19"/>
        <v>2752</v>
      </c>
      <c r="H114" s="73">
        <f t="shared" si="20"/>
        <v>2293.3333333333335</v>
      </c>
      <c r="I114" s="73">
        <f t="shared" si="21"/>
        <v>1965.7142857142858</v>
      </c>
      <c r="J114" s="73">
        <f t="shared" si="22"/>
        <v>1720</v>
      </c>
      <c r="K114" s="163">
        <f t="shared" si="23"/>
        <v>1376</v>
      </c>
    </row>
    <row r="115" spans="3:11" x14ac:dyDescent="0.25">
      <c r="C115" s="315"/>
      <c r="D115" s="69">
        <v>2.5</v>
      </c>
      <c r="E115" s="71">
        <v>28.8</v>
      </c>
      <c r="F115" s="162">
        <f t="shared" si="18"/>
        <v>3840</v>
      </c>
      <c r="G115" s="73">
        <f t="shared" si="19"/>
        <v>3072</v>
      </c>
      <c r="H115" s="73">
        <f t="shared" si="20"/>
        <v>2560</v>
      </c>
      <c r="I115" s="73">
        <f t="shared" si="21"/>
        <v>2194.2857142857142</v>
      </c>
      <c r="J115" s="73">
        <f t="shared" si="22"/>
        <v>1920</v>
      </c>
      <c r="K115" s="163">
        <f t="shared" si="23"/>
        <v>1536</v>
      </c>
    </row>
    <row r="116" spans="3:11" x14ac:dyDescent="0.25">
      <c r="C116" s="315"/>
      <c r="D116" s="69">
        <v>3</v>
      </c>
      <c r="E116" s="71">
        <v>31.6</v>
      </c>
      <c r="F116" s="162">
        <f t="shared" si="18"/>
        <v>4213.333333333333</v>
      </c>
      <c r="G116" s="73">
        <f t="shared" si="19"/>
        <v>3370.6666666666665</v>
      </c>
      <c r="H116" s="73">
        <f t="shared" si="20"/>
        <v>2808.8888888888887</v>
      </c>
      <c r="I116" s="73">
        <f t="shared" si="21"/>
        <v>2407.6190476190477</v>
      </c>
      <c r="J116" s="73">
        <f t="shared" si="22"/>
        <v>2106.6666666666665</v>
      </c>
      <c r="K116" s="163">
        <f t="shared" si="23"/>
        <v>1685.3333333333333</v>
      </c>
    </row>
    <row r="117" spans="3:11" ht="15.75" thickBot="1" x14ac:dyDescent="0.3">
      <c r="C117" s="316"/>
      <c r="D117" s="75">
        <v>4</v>
      </c>
      <c r="E117" s="77">
        <v>36.5</v>
      </c>
      <c r="F117" s="164">
        <f t="shared" si="18"/>
        <v>4866.666666666667</v>
      </c>
      <c r="G117" s="165">
        <f t="shared" si="19"/>
        <v>3893.3333333333335</v>
      </c>
      <c r="H117" s="165">
        <f t="shared" si="20"/>
        <v>3244.4444444444443</v>
      </c>
      <c r="I117" s="165">
        <f t="shared" si="21"/>
        <v>2780.9523809523807</v>
      </c>
      <c r="J117" s="165">
        <f t="shared" si="22"/>
        <v>2433.3333333333335</v>
      </c>
      <c r="K117" s="166">
        <f t="shared" si="23"/>
        <v>1946.6666666666667</v>
      </c>
    </row>
    <row r="118" spans="3:11" x14ac:dyDescent="0.25">
      <c r="C118" s="146" t="s">
        <v>69</v>
      </c>
      <c r="D118" s="146"/>
      <c r="E118" s="146"/>
      <c r="F118" s="146"/>
      <c r="G118" s="146"/>
      <c r="H118" s="146"/>
      <c r="I118" s="146"/>
      <c r="J118" s="146"/>
      <c r="K118" s="146"/>
    </row>
    <row r="119" spans="3:11" x14ac:dyDescent="0.25">
      <c r="C119" s="313" t="s">
        <v>70</v>
      </c>
      <c r="D119" s="313"/>
      <c r="E119" s="313"/>
      <c r="F119" s="313"/>
      <c r="G119" s="313"/>
      <c r="H119" s="313"/>
      <c r="I119" s="313"/>
    </row>
    <row r="120" spans="3:11" x14ac:dyDescent="0.25">
      <c r="C120" s="277"/>
      <c r="D120" s="277"/>
      <c r="E120" s="277"/>
    </row>
  </sheetData>
  <sheetProtection algorithmName="SHA-512" hashValue="EJRLdCo1ebLXJL52idMC4J9xJb8EeklnvEmuRMsFxdT6pOhDVUEWiDwlObDmuUch+oCCS7UpORms/zfZqZLF6A==" saltValue="gZZ6gbv9aNQnonllR7yTLQ==" spinCount="100000" sheet="1" objects="1" scenarios="1" selectLockedCells="1"/>
  <mergeCells count="26">
    <mergeCell ref="C120:E120"/>
    <mergeCell ref="C82:C87"/>
    <mergeCell ref="C88:C93"/>
    <mergeCell ref="C119:I119"/>
    <mergeCell ref="C46:C51"/>
    <mergeCell ref="C58:C63"/>
    <mergeCell ref="C64:C69"/>
    <mergeCell ref="C76:C81"/>
    <mergeCell ref="C52:C57"/>
    <mergeCell ref="C94:C99"/>
    <mergeCell ref="C112:C117"/>
    <mergeCell ref="C70:C75"/>
    <mergeCell ref="C106:C111"/>
    <mergeCell ref="C100:C105"/>
    <mergeCell ref="C10:C15"/>
    <mergeCell ref="C22:C27"/>
    <mergeCell ref="C28:C33"/>
    <mergeCell ref="C34:C39"/>
    <mergeCell ref="C40:C45"/>
    <mergeCell ref="C16:C21"/>
    <mergeCell ref="C2:N2"/>
    <mergeCell ref="C8:C9"/>
    <mergeCell ref="D8:D9"/>
    <mergeCell ref="E8:E9"/>
    <mergeCell ref="F8:K8"/>
    <mergeCell ref="G5:L5"/>
  </mergeCells>
  <pageMargins left="0.25" right="0.25" top="0.75" bottom="0.75" header="0.3" footer="0.3"/>
  <pageSetup paperSize="9" scale="61" fitToHeight="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  <pageSetUpPr fitToPage="1"/>
  </sheetPr>
  <dimension ref="B2:Q32"/>
  <sheetViews>
    <sheetView showGridLines="0" zoomScale="85" zoomScaleNormal="85" workbookViewId="0">
      <selection activeCell="C5" sqref="C5"/>
    </sheetView>
  </sheetViews>
  <sheetFormatPr baseColWidth="10" defaultRowHeight="15" x14ac:dyDescent="0.25"/>
  <cols>
    <col min="4" max="4" width="14.140625" customWidth="1"/>
    <col min="17" max="17" width="20.140625" customWidth="1"/>
  </cols>
  <sheetData>
    <row r="2" spans="2:17" ht="26.25" x14ac:dyDescent="0.4">
      <c r="C2" s="326" t="s">
        <v>125</v>
      </c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</row>
    <row r="3" spans="2:17" ht="21.75" customHeight="1" x14ac:dyDescent="0.4"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2:17" ht="48.75" customHeight="1" x14ac:dyDescent="0.25">
      <c r="B4" s="16"/>
      <c r="C4" s="17" t="s">
        <v>7</v>
      </c>
      <c r="D4" s="17" t="s">
        <v>8</v>
      </c>
      <c r="E4" s="57" t="s">
        <v>59</v>
      </c>
    </row>
    <row r="5" spans="2:17" ht="28.5" x14ac:dyDescent="0.25">
      <c r="B5" s="15" t="s">
        <v>9</v>
      </c>
      <c r="C5" s="53">
        <v>3</v>
      </c>
      <c r="D5" s="53">
        <v>4</v>
      </c>
      <c r="E5" s="53">
        <v>2</v>
      </c>
    </row>
    <row r="7" spans="2:17" ht="18.75" customHeight="1" x14ac:dyDescent="0.25"/>
    <row r="8" spans="2:17" ht="19.5" customHeight="1" x14ac:dyDescent="0.25">
      <c r="C8" s="327" t="s">
        <v>25</v>
      </c>
      <c r="D8" s="329" t="s">
        <v>1</v>
      </c>
      <c r="E8" s="327" t="s">
        <v>4</v>
      </c>
      <c r="F8" s="327" t="s">
        <v>5</v>
      </c>
      <c r="G8" s="330" t="s">
        <v>6</v>
      </c>
      <c r="H8" s="331"/>
      <c r="I8" s="331"/>
      <c r="J8" s="331"/>
      <c r="K8" s="331"/>
      <c r="L8" s="331"/>
      <c r="M8" s="331"/>
      <c r="N8" s="331"/>
      <c r="O8" s="331"/>
      <c r="P8" s="332"/>
      <c r="Q8" s="2"/>
    </row>
    <row r="9" spans="2:17" ht="30" customHeight="1" thickBot="1" x14ac:dyDescent="0.3">
      <c r="C9" s="328"/>
      <c r="D9" s="327"/>
      <c r="E9" s="328"/>
      <c r="F9" s="328"/>
      <c r="G9" s="18">
        <v>4</v>
      </c>
      <c r="H9" s="18">
        <v>5</v>
      </c>
      <c r="I9" s="18">
        <v>6</v>
      </c>
      <c r="J9" s="18">
        <v>7</v>
      </c>
      <c r="K9" s="18">
        <v>8</v>
      </c>
      <c r="L9" s="18">
        <v>10</v>
      </c>
      <c r="M9" s="18">
        <v>12</v>
      </c>
      <c r="N9" s="18">
        <v>16</v>
      </c>
      <c r="O9" s="18">
        <v>18</v>
      </c>
      <c r="P9" s="18">
        <v>20</v>
      </c>
    </row>
    <row r="10" spans="2:17" ht="15.75" thickTop="1" x14ac:dyDescent="0.25">
      <c r="C10" s="317" t="s">
        <v>102</v>
      </c>
      <c r="D10" s="5">
        <v>1</v>
      </c>
      <c r="E10" s="130" t="s">
        <v>103</v>
      </c>
      <c r="F10" s="7">
        <v>0.91</v>
      </c>
      <c r="G10" s="10">
        <f>(F10*60000)/($G$9*(($C$5*10^2)/($D$5/$E$5)))</f>
        <v>91</v>
      </c>
      <c r="H10" s="11">
        <f>(F10*60000)/($H$9*(($C$5*10^2)/($D$5/$E$5)))</f>
        <v>72.8</v>
      </c>
      <c r="I10" s="11">
        <f>(F10*60000)/($I$9*(($C$5*10^2)/($D$5/$E$5)))</f>
        <v>60.666666666666664</v>
      </c>
      <c r="J10" s="11">
        <f>(F10*60000)/($J$9*(($C$5*10^2)/($D$5/$E$5)))</f>
        <v>52</v>
      </c>
      <c r="K10" s="11">
        <f>(F10*60000)/($K$9*(($C$5*10^2)/($D$5/$E$5)))</f>
        <v>45.5</v>
      </c>
      <c r="L10" s="11">
        <f>(F10*60000)/($L$9*(($C$5*10^2)/($D$5/$E$5)))</f>
        <v>36.4</v>
      </c>
      <c r="M10" s="11">
        <f>(F10*60000)/($M$9*(($C$5*10^2)/($D$5/$E$5)))</f>
        <v>30.333333333333332</v>
      </c>
      <c r="N10" s="11">
        <f>(F10*60000)/($N$9*(($C$5*10^2)/($D$5/$E$5)))</f>
        <v>22.75</v>
      </c>
      <c r="O10" s="11">
        <f>(F10*60000)/($O$9*(($C$5*10^2)/($D$5/$E$5)))</f>
        <v>20.222222222222221</v>
      </c>
      <c r="P10" s="12">
        <f>(F10*60000)/($P$9*(($C$5*10^2)/($D$5/$E$5)))</f>
        <v>18.2</v>
      </c>
    </row>
    <row r="11" spans="2:17" x14ac:dyDescent="0.25">
      <c r="C11" s="318"/>
      <c r="D11" s="3">
        <v>1.5</v>
      </c>
      <c r="E11" s="37" t="s">
        <v>47</v>
      </c>
      <c r="F11" s="8">
        <v>1.1100000000000001</v>
      </c>
      <c r="G11" s="13">
        <f t="shared" ref="G11:G29" si="0">(F11*60000)/($G$9*(($C$5*10^2)/($D$5/$E$5)))</f>
        <v>111</v>
      </c>
      <c r="H11" s="4">
        <f t="shared" ref="H11:H29" si="1">(F11*60000)/($H$9*(($C$5*10^2)/($D$5/$E$5)))</f>
        <v>88.8</v>
      </c>
      <c r="I11" s="4">
        <f t="shared" ref="I11:I29" si="2">(F11*60000)/($I$9*(($C$5*10^2)/($D$5/$E$5)))</f>
        <v>74</v>
      </c>
      <c r="J11" s="4">
        <f t="shared" ref="J11:J29" si="3">(F11*60000)/($J$9*(($C$5*10^2)/($D$5/$E$5)))</f>
        <v>63.428571428571431</v>
      </c>
      <c r="K11" s="4">
        <f t="shared" ref="K11:K29" si="4">(F11*60000)/($K$9*(($C$5*10^2)/($D$5/$E$5)))</f>
        <v>55.5</v>
      </c>
      <c r="L11" s="4">
        <f t="shared" ref="L11:L29" si="5">(F11*60000)/($L$9*(($C$5*10^2)/($D$5/$E$5)))</f>
        <v>44.4</v>
      </c>
      <c r="M11" s="4">
        <f t="shared" ref="M11:M29" si="6">(F11*60000)/($M$9*(($C$5*10^2)/($D$5/$E$5)))</f>
        <v>37</v>
      </c>
      <c r="N11" s="4">
        <f t="shared" ref="N11:N29" si="7">(F11*60000)/($N$9*(($C$5*10^2)/($D$5/$E$5)))</f>
        <v>27.75</v>
      </c>
      <c r="O11" s="4">
        <f t="shared" ref="O11:O29" si="8">(F11*60000)/($O$9*(($C$5*10^2)/($D$5/$E$5)))</f>
        <v>24.666666666666668</v>
      </c>
      <c r="P11" s="14">
        <f t="shared" ref="P11:P29" si="9">(F11*60000)/($P$9*(($C$5*10^2)/($D$5/$E$5)))</f>
        <v>22.2</v>
      </c>
    </row>
    <row r="12" spans="2:17" x14ac:dyDescent="0.25">
      <c r="C12" s="318"/>
      <c r="D12" s="3">
        <v>2</v>
      </c>
      <c r="E12" s="37" t="s">
        <v>47</v>
      </c>
      <c r="F12" s="8">
        <v>1.29</v>
      </c>
      <c r="G12" s="13">
        <f t="shared" si="0"/>
        <v>129</v>
      </c>
      <c r="H12" s="4">
        <f t="shared" si="1"/>
        <v>103.2</v>
      </c>
      <c r="I12" s="4">
        <f t="shared" si="2"/>
        <v>86</v>
      </c>
      <c r="J12" s="4">
        <f t="shared" si="3"/>
        <v>73.714285714285708</v>
      </c>
      <c r="K12" s="4">
        <f t="shared" si="4"/>
        <v>64.5</v>
      </c>
      <c r="L12" s="4">
        <f t="shared" si="5"/>
        <v>51.6</v>
      </c>
      <c r="M12" s="4">
        <f t="shared" si="6"/>
        <v>43</v>
      </c>
      <c r="N12" s="4">
        <f t="shared" si="7"/>
        <v>32.25</v>
      </c>
      <c r="O12" s="4">
        <f t="shared" si="8"/>
        <v>28.666666666666668</v>
      </c>
      <c r="P12" s="14">
        <f t="shared" si="9"/>
        <v>25.8</v>
      </c>
    </row>
    <row r="13" spans="2:17" x14ac:dyDescent="0.25">
      <c r="C13" s="318"/>
      <c r="D13" s="3">
        <v>2.5</v>
      </c>
      <c r="E13" s="37" t="s">
        <v>47</v>
      </c>
      <c r="F13" s="8">
        <v>1.44</v>
      </c>
      <c r="G13" s="13">
        <f t="shared" si="0"/>
        <v>144</v>
      </c>
      <c r="H13" s="4">
        <f t="shared" si="1"/>
        <v>115.2</v>
      </c>
      <c r="I13" s="4">
        <f t="shared" si="2"/>
        <v>96</v>
      </c>
      <c r="J13" s="4">
        <f t="shared" si="3"/>
        <v>82.285714285714292</v>
      </c>
      <c r="K13" s="4">
        <f t="shared" si="4"/>
        <v>72</v>
      </c>
      <c r="L13" s="4">
        <f t="shared" si="5"/>
        <v>57.6</v>
      </c>
      <c r="M13" s="4">
        <f t="shared" si="6"/>
        <v>48</v>
      </c>
      <c r="N13" s="4">
        <f t="shared" si="7"/>
        <v>36</v>
      </c>
      <c r="O13" s="4">
        <f t="shared" si="8"/>
        <v>32</v>
      </c>
      <c r="P13" s="14">
        <f t="shared" si="9"/>
        <v>28.8</v>
      </c>
    </row>
    <row r="14" spans="2:17" ht="15.75" thickBot="1" x14ac:dyDescent="0.3">
      <c r="C14" s="318"/>
      <c r="D14" s="3">
        <v>3</v>
      </c>
      <c r="E14" s="29" t="s">
        <v>24</v>
      </c>
      <c r="F14" s="8">
        <v>1.58</v>
      </c>
      <c r="G14" s="13">
        <f t="shared" si="0"/>
        <v>158</v>
      </c>
      <c r="H14" s="4">
        <f t="shared" si="1"/>
        <v>126.4</v>
      </c>
      <c r="I14" s="4">
        <f t="shared" si="2"/>
        <v>105.33333333333333</v>
      </c>
      <c r="J14" s="4">
        <f t="shared" si="3"/>
        <v>90.285714285714292</v>
      </c>
      <c r="K14" s="4">
        <f t="shared" si="4"/>
        <v>79</v>
      </c>
      <c r="L14" s="4">
        <f t="shared" si="5"/>
        <v>63.2</v>
      </c>
      <c r="M14" s="4">
        <f t="shared" si="6"/>
        <v>52.666666666666664</v>
      </c>
      <c r="N14" s="4">
        <f t="shared" si="7"/>
        <v>39.5</v>
      </c>
      <c r="O14" s="4">
        <f t="shared" si="8"/>
        <v>35.111111111111114</v>
      </c>
      <c r="P14" s="14">
        <f t="shared" si="9"/>
        <v>31.6</v>
      </c>
    </row>
    <row r="15" spans="2:17" ht="15.75" thickBot="1" x14ac:dyDescent="0.3">
      <c r="C15" s="319" t="s">
        <v>104</v>
      </c>
      <c r="D15" s="5">
        <v>1</v>
      </c>
      <c r="E15" s="130" t="s">
        <v>103</v>
      </c>
      <c r="F15" s="7">
        <v>1.1399999999999999</v>
      </c>
      <c r="G15" s="13">
        <f t="shared" si="0"/>
        <v>114</v>
      </c>
      <c r="H15" s="4">
        <f t="shared" si="1"/>
        <v>91.2</v>
      </c>
      <c r="I15" s="4">
        <f t="shared" si="2"/>
        <v>76</v>
      </c>
      <c r="J15" s="4">
        <f t="shared" si="3"/>
        <v>65.142857142857139</v>
      </c>
      <c r="K15" s="4">
        <f t="shared" si="4"/>
        <v>57</v>
      </c>
      <c r="L15" s="4">
        <f t="shared" si="5"/>
        <v>45.6</v>
      </c>
      <c r="M15" s="4">
        <f t="shared" si="6"/>
        <v>38</v>
      </c>
      <c r="N15" s="4">
        <f t="shared" si="7"/>
        <v>28.5</v>
      </c>
      <c r="O15" s="4">
        <f t="shared" si="8"/>
        <v>25.333333333333332</v>
      </c>
      <c r="P15" s="14">
        <f t="shared" si="9"/>
        <v>22.8</v>
      </c>
    </row>
    <row r="16" spans="2:17" x14ac:dyDescent="0.25">
      <c r="C16" s="320"/>
      <c r="D16" s="3">
        <v>1.5</v>
      </c>
      <c r="E16" s="130" t="s">
        <v>103</v>
      </c>
      <c r="F16" s="8">
        <v>1.4</v>
      </c>
      <c r="G16" s="13">
        <f t="shared" si="0"/>
        <v>140</v>
      </c>
      <c r="H16" s="4">
        <f t="shared" si="1"/>
        <v>112</v>
      </c>
      <c r="I16" s="4">
        <f t="shared" si="2"/>
        <v>93.333333333333329</v>
      </c>
      <c r="J16" s="4">
        <f t="shared" si="3"/>
        <v>80</v>
      </c>
      <c r="K16" s="4">
        <f t="shared" si="4"/>
        <v>70</v>
      </c>
      <c r="L16" s="4">
        <f t="shared" si="5"/>
        <v>56</v>
      </c>
      <c r="M16" s="4">
        <f t="shared" si="6"/>
        <v>46.666666666666664</v>
      </c>
      <c r="N16" s="4">
        <f t="shared" si="7"/>
        <v>35</v>
      </c>
      <c r="O16" s="4">
        <f t="shared" si="8"/>
        <v>31.111111111111111</v>
      </c>
      <c r="P16" s="14">
        <f t="shared" si="9"/>
        <v>28</v>
      </c>
    </row>
    <row r="17" spans="3:16" x14ac:dyDescent="0.25">
      <c r="C17" s="320"/>
      <c r="D17" s="3">
        <v>2</v>
      </c>
      <c r="E17" s="37" t="s">
        <v>47</v>
      </c>
      <c r="F17" s="8">
        <v>1.61</v>
      </c>
      <c r="G17" s="13">
        <f t="shared" si="0"/>
        <v>161</v>
      </c>
      <c r="H17" s="4">
        <f t="shared" si="1"/>
        <v>128.80000000000001</v>
      </c>
      <c r="I17" s="4">
        <f t="shared" si="2"/>
        <v>107.33333333333333</v>
      </c>
      <c r="J17" s="4">
        <f t="shared" si="3"/>
        <v>92</v>
      </c>
      <c r="K17" s="4">
        <f t="shared" si="4"/>
        <v>80.5</v>
      </c>
      <c r="L17" s="4">
        <f t="shared" si="5"/>
        <v>64.400000000000006</v>
      </c>
      <c r="M17" s="4">
        <f t="shared" si="6"/>
        <v>53.666666666666664</v>
      </c>
      <c r="N17" s="4">
        <f t="shared" si="7"/>
        <v>40.25</v>
      </c>
      <c r="O17" s="4">
        <f t="shared" si="8"/>
        <v>35.777777777777779</v>
      </c>
      <c r="P17" s="14">
        <f t="shared" si="9"/>
        <v>32.200000000000003</v>
      </c>
    </row>
    <row r="18" spans="3:16" x14ac:dyDescent="0.25">
      <c r="C18" s="320"/>
      <c r="D18" s="3">
        <v>2.5</v>
      </c>
      <c r="E18" s="37" t="s">
        <v>47</v>
      </c>
      <c r="F18" s="8">
        <v>1.8</v>
      </c>
      <c r="G18" s="13">
        <f t="shared" si="0"/>
        <v>180</v>
      </c>
      <c r="H18" s="4">
        <f t="shared" si="1"/>
        <v>144</v>
      </c>
      <c r="I18" s="4">
        <f t="shared" si="2"/>
        <v>120</v>
      </c>
      <c r="J18" s="4">
        <f t="shared" si="3"/>
        <v>102.85714285714286</v>
      </c>
      <c r="K18" s="4">
        <f t="shared" si="4"/>
        <v>90</v>
      </c>
      <c r="L18" s="4">
        <f t="shared" si="5"/>
        <v>72</v>
      </c>
      <c r="M18" s="4">
        <f t="shared" si="6"/>
        <v>60</v>
      </c>
      <c r="N18" s="4">
        <f t="shared" si="7"/>
        <v>45</v>
      </c>
      <c r="O18" s="4">
        <f t="shared" si="8"/>
        <v>40</v>
      </c>
      <c r="P18" s="14">
        <f t="shared" si="9"/>
        <v>36</v>
      </c>
    </row>
    <row r="19" spans="3:16" ht="15.75" thickBot="1" x14ac:dyDescent="0.3">
      <c r="C19" s="320"/>
      <c r="D19" s="3">
        <v>3</v>
      </c>
      <c r="E19" s="37" t="s">
        <v>47</v>
      </c>
      <c r="F19" s="8">
        <v>1.97</v>
      </c>
      <c r="G19" s="13">
        <f t="shared" si="0"/>
        <v>197</v>
      </c>
      <c r="H19" s="4">
        <f t="shared" si="1"/>
        <v>157.6</v>
      </c>
      <c r="I19" s="4">
        <f t="shared" si="2"/>
        <v>131.33333333333334</v>
      </c>
      <c r="J19" s="4">
        <f t="shared" si="3"/>
        <v>112.57142857142857</v>
      </c>
      <c r="K19" s="4">
        <f t="shared" si="4"/>
        <v>98.5</v>
      </c>
      <c r="L19" s="4">
        <f t="shared" si="5"/>
        <v>78.8</v>
      </c>
      <c r="M19" s="4">
        <f t="shared" si="6"/>
        <v>65.666666666666671</v>
      </c>
      <c r="N19" s="4">
        <f t="shared" si="7"/>
        <v>49.25</v>
      </c>
      <c r="O19" s="4">
        <f t="shared" si="8"/>
        <v>43.777777777777779</v>
      </c>
      <c r="P19" s="14">
        <f t="shared" si="9"/>
        <v>39.4</v>
      </c>
    </row>
    <row r="20" spans="3:16" ht="15.75" thickBot="1" x14ac:dyDescent="0.3">
      <c r="C20" s="321" t="s">
        <v>105</v>
      </c>
      <c r="D20" s="5">
        <v>1</v>
      </c>
      <c r="E20" s="130" t="s">
        <v>103</v>
      </c>
      <c r="F20" s="7">
        <v>1.37</v>
      </c>
      <c r="G20" s="13">
        <f t="shared" si="0"/>
        <v>137</v>
      </c>
      <c r="H20" s="4">
        <f t="shared" si="1"/>
        <v>109.6</v>
      </c>
      <c r="I20" s="4">
        <f t="shared" si="2"/>
        <v>91.333333333333329</v>
      </c>
      <c r="J20" s="4">
        <f t="shared" si="3"/>
        <v>78.285714285714292</v>
      </c>
      <c r="K20" s="4">
        <f t="shared" si="4"/>
        <v>68.5</v>
      </c>
      <c r="L20" s="4">
        <f t="shared" si="5"/>
        <v>54.8</v>
      </c>
      <c r="M20" s="4">
        <f t="shared" si="6"/>
        <v>45.666666666666664</v>
      </c>
      <c r="N20" s="4">
        <f t="shared" si="7"/>
        <v>34.25</v>
      </c>
      <c r="O20" s="4">
        <f t="shared" si="8"/>
        <v>30.444444444444443</v>
      </c>
      <c r="P20" s="14">
        <f t="shared" si="9"/>
        <v>27.4</v>
      </c>
    </row>
    <row r="21" spans="3:16" x14ac:dyDescent="0.25">
      <c r="C21" s="322"/>
      <c r="D21" s="3">
        <v>1.5</v>
      </c>
      <c r="E21" s="130" t="s">
        <v>103</v>
      </c>
      <c r="F21" s="8">
        <v>1.68</v>
      </c>
      <c r="G21" s="13">
        <f t="shared" si="0"/>
        <v>168</v>
      </c>
      <c r="H21" s="4">
        <f t="shared" si="1"/>
        <v>134.4</v>
      </c>
      <c r="I21" s="4">
        <f t="shared" si="2"/>
        <v>112</v>
      </c>
      <c r="J21" s="4">
        <f t="shared" si="3"/>
        <v>96</v>
      </c>
      <c r="K21" s="4">
        <f t="shared" si="4"/>
        <v>84</v>
      </c>
      <c r="L21" s="4">
        <f t="shared" si="5"/>
        <v>67.2</v>
      </c>
      <c r="M21" s="4">
        <f t="shared" si="6"/>
        <v>56</v>
      </c>
      <c r="N21" s="4">
        <f t="shared" si="7"/>
        <v>42</v>
      </c>
      <c r="O21" s="4">
        <f t="shared" si="8"/>
        <v>37.333333333333336</v>
      </c>
      <c r="P21" s="14">
        <f t="shared" si="9"/>
        <v>33.6</v>
      </c>
    </row>
    <row r="22" spans="3:16" x14ac:dyDescent="0.25">
      <c r="C22" s="322"/>
      <c r="D22" s="3">
        <v>2</v>
      </c>
      <c r="E22" s="37" t="s">
        <v>47</v>
      </c>
      <c r="F22" s="8">
        <v>1.94</v>
      </c>
      <c r="G22" s="13">
        <f t="shared" si="0"/>
        <v>194</v>
      </c>
      <c r="H22" s="4">
        <f t="shared" si="1"/>
        <v>155.19999999999999</v>
      </c>
      <c r="I22" s="4">
        <f t="shared" si="2"/>
        <v>129.33333333333334</v>
      </c>
      <c r="J22" s="4">
        <f t="shared" si="3"/>
        <v>110.85714285714286</v>
      </c>
      <c r="K22" s="4">
        <f t="shared" si="4"/>
        <v>97</v>
      </c>
      <c r="L22" s="4">
        <f t="shared" si="5"/>
        <v>77.599999999999994</v>
      </c>
      <c r="M22" s="4">
        <f t="shared" si="6"/>
        <v>64.666666666666671</v>
      </c>
      <c r="N22" s="4">
        <f t="shared" si="7"/>
        <v>48.5</v>
      </c>
      <c r="O22" s="4">
        <f t="shared" si="8"/>
        <v>43.111111111111114</v>
      </c>
      <c r="P22" s="14">
        <f t="shared" si="9"/>
        <v>38.799999999999997</v>
      </c>
    </row>
    <row r="23" spans="3:16" x14ac:dyDescent="0.25">
      <c r="C23" s="322"/>
      <c r="D23" s="3">
        <v>2.5</v>
      </c>
      <c r="E23" s="37" t="s">
        <v>47</v>
      </c>
      <c r="F23" s="8">
        <v>2.17</v>
      </c>
      <c r="G23" s="13">
        <f t="shared" si="0"/>
        <v>217</v>
      </c>
      <c r="H23" s="4">
        <f t="shared" si="1"/>
        <v>173.6</v>
      </c>
      <c r="I23" s="4">
        <f t="shared" si="2"/>
        <v>144.66666666666666</v>
      </c>
      <c r="J23" s="4">
        <f t="shared" si="3"/>
        <v>124</v>
      </c>
      <c r="K23" s="4">
        <f t="shared" si="4"/>
        <v>108.5</v>
      </c>
      <c r="L23" s="4">
        <f t="shared" si="5"/>
        <v>86.8</v>
      </c>
      <c r="M23" s="4">
        <f t="shared" si="6"/>
        <v>72.333333333333329</v>
      </c>
      <c r="N23" s="4">
        <f t="shared" si="7"/>
        <v>54.25</v>
      </c>
      <c r="O23" s="4">
        <f t="shared" si="8"/>
        <v>48.222222222222221</v>
      </c>
      <c r="P23" s="14">
        <f t="shared" si="9"/>
        <v>43.4</v>
      </c>
    </row>
    <row r="24" spans="3:16" ht="15.75" thickBot="1" x14ac:dyDescent="0.3">
      <c r="C24" s="322"/>
      <c r="D24" s="3">
        <v>3</v>
      </c>
      <c r="E24" s="37" t="s">
        <v>47</v>
      </c>
      <c r="F24" s="8">
        <v>2.37</v>
      </c>
      <c r="G24" s="13">
        <f t="shared" si="0"/>
        <v>237</v>
      </c>
      <c r="H24" s="4">
        <f t="shared" si="1"/>
        <v>189.6</v>
      </c>
      <c r="I24" s="4">
        <f t="shared" si="2"/>
        <v>158</v>
      </c>
      <c r="J24" s="4">
        <f t="shared" si="3"/>
        <v>135.42857142857142</v>
      </c>
      <c r="K24" s="4">
        <f t="shared" si="4"/>
        <v>118.5</v>
      </c>
      <c r="L24" s="4">
        <f t="shared" si="5"/>
        <v>94.8</v>
      </c>
      <c r="M24" s="4">
        <f t="shared" si="6"/>
        <v>79</v>
      </c>
      <c r="N24" s="4">
        <f t="shared" si="7"/>
        <v>59.25</v>
      </c>
      <c r="O24" s="4">
        <f t="shared" si="8"/>
        <v>52.666666666666664</v>
      </c>
      <c r="P24" s="14">
        <f t="shared" si="9"/>
        <v>47.4</v>
      </c>
    </row>
    <row r="25" spans="3:16" ht="15.75" thickBot="1" x14ac:dyDescent="0.3">
      <c r="C25" s="323" t="s">
        <v>106</v>
      </c>
      <c r="D25" s="5">
        <v>1</v>
      </c>
      <c r="E25" s="130" t="s">
        <v>103</v>
      </c>
      <c r="F25" s="131">
        <v>1.82</v>
      </c>
      <c r="G25" s="13">
        <f t="shared" si="0"/>
        <v>182</v>
      </c>
      <c r="H25" s="4">
        <f t="shared" si="1"/>
        <v>145.6</v>
      </c>
      <c r="I25" s="4">
        <f t="shared" si="2"/>
        <v>121.33333333333333</v>
      </c>
      <c r="J25" s="4">
        <f t="shared" si="3"/>
        <v>104</v>
      </c>
      <c r="K25" s="4">
        <f t="shared" si="4"/>
        <v>91</v>
      </c>
      <c r="L25" s="4">
        <f t="shared" si="5"/>
        <v>72.8</v>
      </c>
      <c r="M25" s="4">
        <f t="shared" si="6"/>
        <v>60.666666666666664</v>
      </c>
      <c r="N25" s="4">
        <f t="shared" si="7"/>
        <v>45.5</v>
      </c>
      <c r="O25" s="4">
        <f t="shared" si="8"/>
        <v>40.444444444444443</v>
      </c>
      <c r="P25" s="14">
        <f t="shared" si="9"/>
        <v>36.4</v>
      </c>
    </row>
    <row r="26" spans="3:16" ht="15.75" thickBot="1" x14ac:dyDescent="0.3">
      <c r="C26" s="324"/>
      <c r="D26" s="3">
        <v>1.5</v>
      </c>
      <c r="E26" s="130" t="s">
        <v>103</v>
      </c>
      <c r="F26" s="132">
        <v>2.23</v>
      </c>
      <c r="G26" s="13">
        <f t="shared" si="0"/>
        <v>223</v>
      </c>
      <c r="H26" s="4">
        <f t="shared" si="1"/>
        <v>178.4</v>
      </c>
      <c r="I26" s="4">
        <f t="shared" si="2"/>
        <v>148.66666666666666</v>
      </c>
      <c r="J26" s="4">
        <f t="shared" si="3"/>
        <v>127.42857142857143</v>
      </c>
      <c r="K26" s="4">
        <f t="shared" si="4"/>
        <v>111.5</v>
      </c>
      <c r="L26" s="4">
        <f t="shared" si="5"/>
        <v>89.2</v>
      </c>
      <c r="M26" s="4">
        <f t="shared" si="6"/>
        <v>74.333333333333329</v>
      </c>
      <c r="N26" s="4">
        <f t="shared" si="7"/>
        <v>55.75</v>
      </c>
      <c r="O26" s="4">
        <f t="shared" si="8"/>
        <v>49.555555555555557</v>
      </c>
      <c r="P26" s="14">
        <f t="shared" si="9"/>
        <v>44.6</v>
      </c>
    </row>
    <row r="27" spans="3:16" x14ac:dyDescent="0.25">
      <c r="C27" s="324"/>
      <c r="D27" s="3">
        <v>2</v>
      </c>
      <c r="E27" s="130" t="s">
        <v>103</v>
      </c>
      <c r="F27" s="132">
        <v>2.57</v>
      </c>
      <c r="G27" s="13">
        <f t="shared" si="0"/>
        <v>257</v>
      </c>
      <c r="H27" s="4">
        <f t="shared" si="1"/>
        <v>205.6</v>
      </c>
      <c r="I27" s="4">
        <f t="shared" si="2"/>
        <v>171.33333333333334</v>
      </c>
      <c r="J27" s="4">
        <f t="shared" si="3"/>
        <v>146.85714285714286</v>
      </c>
      <c r="K27" s="4">
        <f t="shared" si="4"/>
        <v>128.5</v>
      </c>
      <c r="L27" s="4">
        <f t="shared" si="5"/>
        <v>102.8</v>
      </c>
      <c r="M27" s="4">
        <f t="shared" si="6"/>
        <v>85.666666666666671</v>
      </c>
      <c r="N27" s="4">
        <f t="shared" si="7"/>
        <v>64.25</v>
      </c>
      <c r="O27" s="4">
        <f t="shared" si="8"/>
        <v>57.111111111111114</v>
      </c>
      <c r="P27" s="14">
        <f t="shared" si="9"/>
        <v>51.4</v>
      </c>
    </row>
    <row r="28" spans="3:16" x14ac:dyDescent="0.25">
      <c r="C28" s="324"/>
      <c r="D28" s="3">
        <v>2.5</v>
      </c>
      <c r="E28" s="37" t="s">
        <v>47</v>
      </c>
      <c r="F28" s="132">
        <v>2.88</v>
      </c>
      <c r="G28" s="13">
        <f t="shared" si="0"/>
        <v>288</v>
      </c>
      <c r="H28" s="4">
        <f t="shared" si="1"/>
        <v>230.4</v>
      </c>
      <c r="I28" s="4">
        <f t="shared" si="2"/>
        <v>192</v>
      </c>
      <c r="J28" s="4">
        <f t="shared" si="3"/>
        <v>164.57142857142858</v>
      </c>
      <c r="K28" s="4">
        <f t="shared" si="4"/>
        <v>144</v>
      </c>
      <c r="L28" s="4">
        <f t="shared" si="5"/>
        <v>115.2</v>
      </c>
      <c r="M28" s="4">
        <f t="shared" si="6"/>
        <v>96</v>
      </c>
      <c r="N28" s="4">
        <f t="shared" si="7"/>
        <v>72</v>
      </c>
      <c r="O28" s="4">
        <f t="shared" si="8"/>
        <v>64</v>
      </c>
      <c r="P28" s="14">
        <f t="shared" si="9"/>
        <v>57.6</v>
      </c>
    </row>
    <row r="29" spans="3:16" ht="15.75" thickBot="1" x14ac:dyDescent="0.3">
      <c r="C29" s="325"/>
      <c r="D29" s="6">
        <v>3</v>
      </c>
      <c r="E29" s="133" t="s">
        <v>47</v>
      </c>
      <c r="F29" s="134">
        <v>3.15</v>
      </c>
      <c r="G29" s="92">
        <f t="shared" si="0"/>
        <v>315</v>
      </c>
      <c r="H29" s="93">
        <f t="shared" si="1"/>
        <v>252</v>
      </c>
      <c r="I29" s="93">
        <f t="shared" si="2"/>
        <v>210</v>
      </c>
      <c r="J29" s="93">
        <f t="shared" si="3"/>
        <v>180</v>
      </c>
      <c r="K29" s="93">
        <f t="shared" si="4"/>
        <v>157.5</v>
      </c>
      <c r="L29" s="93">
        <f t="shared" si="5"/>
        <v>126</v>
      </c>
      <c r="M29" s="93">
        <f t="shared" si="6"/>
        <v>105</v>
      </c>
      <c r="N29" s="93">
        <f t="shared" si="7"/>
        <v>78.75</v>
      </c>
      <c r="O29" s="93">
        <f t="shared" si="8"/>
        <v>70</v>
      </c>
      <c r="P29" s="94">
        <f t="shared" si="9"/>
        <v>63</v>
      </c>
    </row>
    <row r="31" spans="3:16" x14ac:dyDescent="0.25">
      <c r="C31" t="s">
        <v>26</v>
      </c>
    </row>
    <row r="32" spans="3:16" x14ac:dyDescent="0.25">
      <c r="C32" t="s">
        <v>48</v>
      </c>
    </row>
  </sheetData>
  <sheetProtection algorithmName="SHA-512" hashValue="VE8U9XRd9ETTuLMg3UBeGsBUzx50Dq+G4UimNF/B8+cp6nIToyxtCiJFJKBB0FTfTncOcMDPndOSJI8YmlXtSA==" saltValue="Nl0xAju5+RQpxCJvzX6jbA==" spinCount="100000" sheet="1" objects="1" scenarios="1" selectLockedCells="1"/>
  <mergeCells count="10">
    <mergeCell ref="C10:C14"/>
    <mergeCell ref="C15:C19"/>
    <mergeCell ref="C20:C24"/>
    <mergeCell ref="C25:C29"/>
    <mergeCell ref="C2:Q2"/>
    <mergeCell ref="C8:C9"/>
    <mergeCell ref="D8:D9"/>
    <mergeCell ref="E8:E9"/>
    <mergeCell ref="F8:F9"/>
    <mergeCell ref="G8:P8"/>
  </mergeCells>
  <pageMargins left="0.7" right="0.7" top="0.75" bottom="0.75" header="0.3" footer="0.3"/>
  <pageSetup paperSize="9" scale="6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499984740745262"/>
    <pageSetUpPr fitToPage="1"/>
  </sheetPr>
  <dimension ref="B2:Q40"/>
  <sheetViews>
    <sheetView showGridLines="0" zoomScale="85" zoomScaleNormal="85" workbookViewId="0">
      <selection activeCell="C5" sqref="C5"/>
    </sheetView>
  </sheetViews>
  <sheetFormatPr baseColWidth="10" defaultRowHeight="15" x14ac:dyDescent="0.25"/>
  <cols>
    <col min="4" max="4" width="14.140625" customWidth="1"/>
    <col min="17" max="17" width="21.85546875" customWidth="1"/>
  </cols>
  <sheetData>
    <row r="2" spans="2:17" ht="26.25" x14ac:dyDescent="0.4">
      <c r="C2" s="326" t="s">
        <v>124</v>
      </c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</row>
    <row r="3" spans="2:17" ht="21.75" customHeight="1" x14ac:dyDescent="0.4"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2:17" ht="48.75" customHeight="1" x14ac:dyDescent="0.25">
      <c r="B4" s="16"/>
      <c r="C4" s="17" t="s">
        <v>7</v>
      </c>
      <c r="D4" s="17" t="s">
        <v>8</v>
      </c>
      <c r="E4" s="57" t="s">
        <v>59</v>
      </c>
    </row>
    <row r="5" spans="2:17" ht="28.5" x14ac:dyDescent="0.25">
      <c r="B5" s="15" t="s">
        <v>9</v>
      </c>
      <c r="C5" s="53">
        <v>2</v>
      </c>
      <c r="D5" s="53">
        <v>4</v>
      </c>
      <c r="E5" s="53">
        <v>2</v>
      </c>
    </row>
    <row r="7" spans="2:17" ht="18.75" customHeight="1" x14ac:dyDescent="0.25"/>
    <row r="8" spans="2:17" ht="19.5" customHeight="1" x14ac:dyDescent="0.25">
      <c r="C8" s="327" t="s">
        <v>25</v>
      </c>
      <c r="D8" s="329" t="s">
        <v>1</v>
      </c>
      <c r="E8" s="327" t="s">
        <v>4</v>
      </c>
      <c r="F8" s="327" t="s">
        <v>5</v>
      </c>
      <c r="G8" s="330" t="s">
        <v>6</v>
      </c>
      <c r="H8" s="331"/>
      <c r="I8" s="331"/>
      <c r="J8" s="331"/>
      <c r="K8" s="331"/>
      <c r="L8" s="331"/>
      <c r="M8" s="331"/>
      <c r="N8" s="331"/>
      <c r="O8" s="331"/>
      <c r="P8" s="332"/>
      <c r="Q8" s="2"/>
    </row>
    <row r="9" spans="2:17" ht="30" customHeight="1" thickBot="1" x14ac:dyDescent="0.3">
      <c r="C9" s="328"/>
      <c r="D9" s="327"/>
      <c r="E9" s="328"/>
      <c r="F9" s="328"/>
      <c r="G9" s="18">
        <v>4</v>
      </c>
      <c r="H9" s="18">
        <v>5</v>
      </c>
      <c r="I9" s="18">
        <v>6</v>
      </c>
      <c r="J9" s="18">
        <v>7</v>
      </c>
      <c r="K9" s="18">
        <v>8</v>
      </c>
      <c r="L9" s="18">
        <v>10</v>
      </c>
      <c r="M9" s="18">
        <v>12</v>
      </c>
      <c r="N9" s="18">
        <v>16</v>
      </c>
      <c r="O9" s="18">
        <v>18</v>
      </c>
      <c r="P9" s="18">
        <v>20</v>
      </c>
    </row>
    <row r="10" spans="2:17" ht="15.75" thickTop="1" x14ac:dyDescent="0.25">
      <c r="C10" s="333" t="s">
        <v>43</v>
      </c>
      <c r="D10" s="5">
        <v>2</v>
      </c>
      <c r="E10" s="28" t="s">
        <v>24</v>
      </c>
      <c r="F10" s="7">
        <v>0.65</v>
      </c>
      <c r="G10" s="10">
        <f>(F10*60000)/($G$9*(($C$5*10^2)/($D$5/$E$5)))</f>
        <v>97.5</v>
      </c>
      <c r="H10" s="11">
        <f>(F10*60000)/($H$9*(($C$5*10^2)/($D$5/$E$5)))</f>
        <v>78</v>
      </c>
      <c r="I10" s="11">
        <f>(F10*60000)/($I$9*(($C$5*10^2)/($D$5/$E$5)))</f>
        <v>65</v>
      </c>
      <c r="J10" s="11">
        <f>(F10*60000)/($J$9*(($C$5*10^2)/($D$5/$E$5)))</f>
        <v>55.714285714285715</v>
      </c>
      <c r="K10" s="11">
        <f>(F10*60000)/($K$9*(($C$5*10^2)/($D$5/$E$5)))</f>
        <v>48.75</v>
      </c>
      <c r="L10" s="11">
        <f>(F10*60000)/($L$9*(($C$5*10^2)/($D$5/$E$5)))</f>
        <v>39</v>
      </c>
      <c r="M10" s="11">
        <f>(F10*60000)/($M$9*(($C$5*10^2)/($D$5/$E$5)))</f>
        <v>32.5</v>
      </c>
      <c r="N10" s="11">
        <f>(F10*60000)/($N$9*(($C$5*10^2)/($D$5/$E$5)))</f>
        <v>24.375</v>
      </c>
      <c r="O10" s="11">
        <f>(F10*60000)/($O$9*(($C$5*10^2)/($D$5/$E$5)))</f>
        <v>21.666666666666668</v>
      </c>
      <c r="P10" s="12">
        <f>(F10*60000)/($P$9*(($C$5*10^2)/($D$5/$E$5)))</f>
        <v>19.5</v>
      </c>
    </row>
    <row r="11" spans="2:17" x14ac:dyDescent="0.25">
      <c r="C11" s="334"/>
      <c r="D11" s="3">
        <v>3</v>
      </c>
      <c r="E11" s="29" t="s">
        <v>24</v>
      </c>
      <c r="F11" s="8">
        <v>0.79</v>
      </c>
      <c r="G11" s="13">
        <f t="shared" ref="G11:G37" si="0">(F11*60000)/($G$9*(($C$5*10^2)/($D$5/$E$5)))</f>
        <v>118.5</v>
      </c>
      <c r="H11" s="4">
        <f t="shared" ref="H11:H37" si="1">(F11*60000)/($H$9*(($C$5*10^2)/($D$5/$E$5)))</f>
        <v>94.8</v>
      </c>
      <c r="I11" s="4">
        <f t="shared" ref="I11:I37" si="2">(F11*60000)/($I$9*(($C$5*10^2)/($D$5/$E$5)))</f>
        <v>79</v>
      </c>
      <c r="J11" s="4">
        <f t="shared" ref="J11:J37" si="3">(F11*60000)/($J$9*(($C$5*10^2)/($D$5/$E$5)))</f>
        <v>67.714285714285708</v>
      </c>
      <c r="K11" s="4">
        <f t="shared" ref="K11:K37" si="4">(F11*60000)/($K$9*(($C$5*10^2)/($D$5/$E$5)))</f>
        <v>59.25</v>
      </c>
      <c r="L11" s="4">
        <f t="shared" ref="L11:L37" si="5">(F11*60000)/($L$9*(($C$5*10^2)/($D$5/$E$5)))</f>
        <v>47.4</v>
      </c>
      <c r="M11" s="4">
        <f t="shared" ref="M11:M37" si="6">(F11*60000)/($M$9*(($C$5*10^2)/($D$5/$E$5)))</f>
        <v>39.5</v>
      </c>
      <c r="N11" s="4">
        <f t="shared" ref="N11:N37" si="7">(F11*60000)/($N$9*(($C$5*10^2)/($D$5/$E$5)))</f>
        <v>29.625</v>
      </c>
      <c r="O11" s="4">
        <f t="shared" ref="O11:O37" si="8">(F11*60000)/($O$9*(($C$5*10^2)/($D$5/$E$5)))</f>
        <v>26.333333333333332</v>
      </c>
      <c r="P11" s="14">
        <f t="shared" ref="P11:P37" si="9">(F11*60000)/($P$9*(($C$5*10^2)/($D$5/$E$5)))</f>
        <v>23.7</v>
      </c>
    </row>
    <row r="12" spans="2:17" x14ac:dyDescent="0.25">
      <c r="C12" s="334"/>
      <c r="D12" s="3">
        <v>4</v>
      </c>
      <c r="E12" s="29" t="s">
        <v>24</v>
      </c>
      <c r="F12" s="8">
        <v>0.91</v>
      </c>
      <c r="G12" s="13">
        <f t="shared" si="0"/>
        <v>136.5</v>
      </c>
      <c r="H12" s="4">
        <f t="shared" si="1"/>
        <v>109.2</v>
      </c>
      <c r="I12" s="4">
        <f t="shared" si="2"/>
        <v>91</v>
      </c>
      <c r="J12" s="4">
        <f t="shared" si="3"/>
        <v>78</v>
      </c>
      <c r="K12" s="4">
        <f t="shared" si="4"/>
        <v>68.25</v>
      </c>
      <c r="L12" s="4">
        <f t="shared" si="5"/>
        <v>54.6</v>
      </c>
      <c r="M12" s="4">
        <f t="shared" si="6"/>
        <v>45.5</v>
      </c>
      <c r="N12" s="4">
        <f t="shared" si="7"/>
        <v>34.125</v>
      </c>
      <c r="O12" s="4">
        <f t="shared" si="8"/>
        <v>30.333333333333332</v>
      </c>
      <c r="P12" s="14">
        <f t="shared" si="9"/>
        <v>27.3</v>
      </c>
    </row>
    <row r="13" spans="2:17" x14ac:dyDescent="0.25">
      <c r="C13" s="334"/>
      <c r="D13" s="3">
        <v>5</v>
      </c>
      <c r="E13" s="30" t="s">
        <v>23</v>
      </c>
      <c r="F13" s="8">
        <v>1.02</v>
      </c>
      <c r="G13" s="13">
        <f t="shared" si="0"/>
        <v>153</v>
      </c>
      <c r="H13" s="4">
        <f t="shared" si="1"/>
        <v>122.4</v>
      </c>
      <c r="I13" s="4">
        <f t="shared" si="2"/>
        <v>102</v>
      </c>
      <c r="J13" s="4">
        <f t="shared" si="3"/>
        <v>87.428571428571431</v>
      </c>
      <c r="K13" s="4">
        <f t="shared" si="4"/>
        <v>76.5</v>
      </c>
      <c r="L13" s="4">
        <f t="shared" si="5"/>
        <v>61.2</v>
      </c>
      <c r="M13" s="4">
        <f t="shared" si="6"/>
        <v>51</v>
      </c>
      <c r="N13" s="4">
        <f t="shared" si="7"/>
        <v>38.25</v>
      </c>
      <c r="O13" s="4">
        <f t="shared" si="8"/>
        <v>34</v>
      </c>
      <c r="P13" s="14">
        <f t="shared" si="9"/>
        <v>30.6</v>
      </c>
    </row>
    <row r="14" spans="2:17" x14ac:dyDescent="0.25">
      <c r="C14" s="334"/>
      <c r="D14" s="3">
        <v>6</v>
      </c>
      <c r="E14" s="30" t="s">
        <v>23</v>
      </c>
      <c r="F14" s="8">
        <v>1.1200000000000001</v>
      </c>
      <c r="G14" s="13">
        <f t="shared" si="0"/>
        <v>168</v>
      </c>
      <c r="H14" s="4">
        <f t="shared" si="1"/>
        <v>134.4</v>
      </c>
      <c r="I14" s="4">
        <f t="shared" si="2"/>
        <v>112</v>
      </c>
      <c r="J14" s="4">
        <f t="shared" si="3"/>
        <v>96</v>
      </c>
      <c r="K14" s="4">
        <f t="shared" si="4"/>
        <v>84</v>
      </c>
      <c r="L14" s="4">
        <f t="shared" si="5"/>
        <v>67.2</v>
      </c>
      <c r="M14" s="4">
        <f t="shared" si="6"/>
        <v>56</v>
      </c>
      <c r="N14" s="4">
        <f t="shared" si="7"/>
        <v>42</v>
      </c>
      <c r="O14" s="4">
        <f t="shared" si="8"/>
        <v>37.333333333333336</v>
      </c>
      <c r="P14" s="14">
        <f t="shared" si="9"/>
        <v>33.6</v>
      </c>
    </row>
    <row r="15" spans="2:17" x14ac:dyDescent="0.25">
      <c r="C15" s="334"/>
      <c r="D15" s="26">
        <v>7</v>
      </c>
      <c r="E15" s="30" t="s">
        <v>23</v>
      </c>
      <c r="F15" s="27">
        <v>1.21</v>
      </c>
      <c r="G15" s="13">
        <f t="shared" si="0"/>
        <v>181.5</v>
      </c>
      <c r="H15" s="4">
        <f t="shared" si="1"/>
        <v>145.19999999999999</v>
      </c>
      <c r="I15" s="4">
        <f t="shared" si="2"/>
        <v>121</v>
      </c>
      <c r="J15" s="4">
        <f t="shared" si="3"/>
        <v>103.71428571428571</v>
      </c>
      <c r="K15" s="4">
        <f t="shared" si="4"/>
        <v>90.75</v>
      </c>
      <c r="L15" s="4">
        <f t="shared" si="5"/>
        <v>72.599999999999994</v>
      </c>
      <c r="M15" s="4">
        <f t="shared" si="6"/>
        <v>60.5</v>
      </c>
      <c r="N15" s="4">
        <f t="shared" si="7"/>
        <v>45.375</v>
      </c>
      <c r="O15" s="4">
        <f t="shared" si="8"/>
        <v>40.333333333333336</v>
      </c>
      <c r="P15" s="14">
        <f t="shared" si="9"/>
        <v>36.299999999999997</v>
      </c>
    </row>
    <row r="16" spans="2:17" ht="15.75" thickBot="1" x14ac:dyDescent="0.3">
      <c r="C16" s="335"/>
      <c r="D16" s="6">
        <v>8</v>
      </c>
      <c r="E16" s="30" t="s">
        <v>23</v>
      </c>
      <c r="F16" s="9">
        <v>1.29</v>
      </c>
      <c r="G16" s="13">
        <f t="shared" si="0"/>
        <v>193.5</v>
      </c>
      <c r="H16" s="4">
        <f t="shared" si="1"/>
        <v>154.80000000000001</v>
      </c>
      <c r="I16" s="4">
        <f t="shared" si="2"/>
        <v>129</v>
      </c>
      <c r="J16" s="4">
        <f t="shared" si="3"/>
        <v>110.57142857142857</v>
      </c>
      <c r="K16" s="4">
        <f t="shared" si="4"/>
        <v>96.75</v>
      </c>
      <c r="L16" s="4">
        <f t="shared" si="5"/>
        <v>77.400000000000006</v>
      </c>
      <c r="M16" s="4">
        <f t="shared" si="6"/>
        <v>64.5</v>
      </c>
      <c r="N16" s="4">
        <f t="shared" si="7"/>
        <v>48.375</v>
      </c>
      <c r="O16" s="4">
        <f t="shared" si="8"/>
        <v>43</v>
      </c>
      <c r="P16" s="14">
        <f t="shared" si="9"/>
        <v>38.700000000000003</v>
      </c>
    </row>
    <row r="17" spans="3:16" x14ac:dyDescent="0.25">
      <c r="C17" s="336" t="s">
        <v>44</v>
      </c>
      <c r="D17" s="5">
        <v>2</v>
      </c>
      <c r="E17" s="31" t="s">
        <v>47</v>
      </c>
      <c r="F17" s="7">
        <v>0.81</v>
      </c>
      <c r="G17" s="13">
        <f t="shared" si="0"/>
        <v>121.5</v>
      </c>
      <c r="H17" s="4">
        <f t="shared" si="1"/>
        <v>97.2</v>
      </c>
      <c r="I17" s="4">
        <f t="shared" si="2"/>
        <v>81</v>
      </c>
      <c r="J17" s="4">
        <f t="shared" si="3"/>
        <v>69.428571428571431</v>
      </c>
      <c r="K17" s="4">
        <f t="shared" si="4"/>
        <v>60.75</v>
      </c>
      <c r="L17" s="4">
        <f t="shared" si="5"/>
        <v>48.6</v>
      </c>
      <c r="M17" s="4">
        <f t="shared" si="6"/>
        <v>40.5</v>
      </c>
      <c r="N17" s="4">
        <f t="shared" si="7"/>
        <v>30.375</v>
      </c>
      <c r="O17" s="4">
        <f t="shared" si="8"/>
        <v>27</v>
      </c>
      <c r="P17" s="14">
        <f t="shared" si="9"/>
        <v>24.3</v>
      </c>
    </row>
    <row r="18" spans="3:16" x14ac:dyDescent="0.25">
      <c r="C18" s="337"/>
      <c r="D18" s="3">
        <v>3</v>
      </c>
      <c r="E18" s="29" t="s">
        <v>24</v>
      </c>
      <c r="F18" s="8">
        <v>0.99</v>
      </c>
      <c r="G18" s="13">
        <f t="shared" si="0"/>
        <v>148.5</v>
      </c>
      <c r="H18" s="4">
        <f t="shared" si="1"/>
        <v>118.8</v>
      </c>
      <c r="I18" s="4">
        <f t="shared" si="2"/>
        <v>99</v>
      </c>
      <c r="J18" s="4">
        <f t="shared" si="3"/>
        <v>84.857142857142861</v>
      </c>
      <c r="K18" s="4">
        <f t="shared" si="4"/>
        <v>74.25</v>
      </c>
      <c r="L18" s="4">
        <f t="shared" si="5"/>
        <v>59.4</v>
      </c>
      <c r="M18" s="4">
        <f t="shared" si="6"/>
        <v>49.5</v>
      </c>
      <c r="N18" s="4">
        <f t="shared" si="7"/>
        <v>37.125</v>
      </c>
      <c r="O18" s="4">
        <f t="shared" si="8"/>
        <v>33</v>
      </c>
      <c r="P18" s="14">
        <f t="shared" si="9"/>
        <v>29.7</v>
      </c>
    </row>
    <row r="19" spans="3:16" x14ac:dyDescent="0.25">
      <c r="C19" s="337"/>
      <c r="D19" s="3">
        <v>4</v>
      </c>
      <c r="E19" s="29" t="s">
        <v>24</v>
      </c>
      <c r="F19" s="8">
        <v>1.1399999999999999</v>
      </c>
      <c r="G19" s="13">
        <f t="shared" si="0"/>
        <v>171</v>
      </c>
      <c r="H19" s="4">
        <f t="shared" si="1"/>
        <v>136.80000000000001</v>
      </c>
      <c r="I19" s="4">
        <f t="shared" si="2"/>
        <v>114</v>
      </c>
      <c r="J19" s="4">
        <f t="shared" si="3"/>
        <v>97.714285714285708</v>
      </c>
      <c r="K19" s="4">
        <f t="shared" si="4"/>
        <v>85.5</v>
      </c>
      <c r="L19" s="4">
        <f t="shared" si="5"/>
        <v>68.400000000000006</v>
      </c>
      <c r="M19" s="4">
        <f t="shared" si="6"/>
        <v>57</v>
      </c>
      <c r="N19" s="4">
        <f t="shared" si="7"/>
        <v>42.75</v>
      </c>
      <c r="O19" s="4">
        <f t="shared" si="8"/>
        <v>38</v>
      </c>
      <c r="P19" s="14">
        <f t="shared" si="9"/>
        <v>34.200000000000003</v>
      </c>
    </row>
    <row r="20" spans="3:16" x14ac:dyDescent="0.25">
      <c r="C20" s="337"/>
      <c r="D20" s="3">
        <v>5</v>
      </c>
      <c r="E20" s="29" t="s">
        <v>24</v>
      </c>
      <c r="F20" s="8">
        <v>1.28</v>
      </c>
      <c r="G20" s="13">
        <f t="shared" si="0"/>
        <v>192</v>
      </c>
      <c r="H20" s="4">
        <f t="shared" si="1"/>
        <v>153.6</v>
      </c>
      <c r="I20" s="4">
        <f t="shared" si="2"/>
        <v>128</v>
      </c>
      <c r="J20" s="4">
        <f t="shared" si="3"/>
        <v>109.71428571428571</v>
      </c>
      <c r="K20" s="4">
        <f t="shared" si="4"/>
        <v>96</v>
      </c>
      <c r="L20" s="4">
        <f t="shared" si="5"/>
        <v>76.8</v>
      </c>
      <c r="M20" s="4">
        <f t="shared" si="6"/>
        <v>64</v>
      </c>
      <c r="N20" s="4">
        <f t="shared" si="7"/>
        <v>48</v>
      </c>
      <c r="O20" s="4">
        <f t="shared" si="8"/>
        <v>42.666666666666664</v>
      </c>
      <c r="P20" s="14">
        <f t="shared" si="9"/>
        <v>38.4</v>
      </c>
    </row>
    <row r="21" spans="3:16" x14ac:dyDescent="0.25">
      <c r="C21" s="337"/>
      <c r="D21" s="3">
        <v>6</v>
      </c>
      <c r="E21" s="30" t="s">
        <v>23</v>
      </c>
      <c r="F21" s="8">
        <v>1.4</v>
      </c>
      <c r="G21" s="13">
        <f t="shared" si="0"/>
        <v>210</v>
      </c>
      <c r="H21" s="4">
        <f t="shared" si="1"/>
        <v>168</v>
      </c>
      <c r="I21" s="4">
        <f t="shared" si="2"/>
        <v>140</v>
      </c>
      <c r="J21" s="4">
        <f t="shared" si="3"/>
        <v>120</v>
      </c>
      <c r="K21" s="4">
        <f t="shared" si="4"/>
        <v>105</v>
      </c>
      <c r="L21" s="4">
        <f t="shared" si="5"/>
        <v>84</v>
      </c>
      <c r="M21" s="4">
        <f t="shared" si="6"/>
        <v>70</v>
      </c>
      <c r="N21" s="4">
        <f t="shared" si="7"/>
        <v>52.5</v>
      </c>
      <c r="O21" s="4">
        <f t="shared" si="8"/>
        <v>46.666666666666664</v>
      </c>
      <c r="P21" s="14">
        <f t="shared" si="9"/>
        <v>42</v>
      </c>
    </row>
    <row r="22" spans="3:16" x14ac:dyDescent="0.25">
      <c r="C22" s="337"/>
      <c r="D22" s="26">
        <v>7</v>
      </c>
      <c r="E22" s="32" t="s">
        <v>23</v>
      </c>
      <c r="F22" s="27">
        <v>1.51</v>
      </c>
      <c r="G22" s="13">
        <f t="shared" si="0"/>
        <v>226.5</v>
      </c>
      <c r="H22" s="4">
        <f t="shared" si="1"/>
        <v>181.2</v>
      </c>
      <c r="I22" s="4">
        <f t="shared" si="2"/>
        <v>151</v>
      </c>
      <c r="J22" s="4">
        <f t="shared" si="3"/>
        <v>129.42857142857142</v>
      </c>
      <c r="K22" s="4">
        <f t="shared" si="4"/>
        <v>113.25</v>
      </c>
      <c r="L22" s="4">
        <f t="shared" si="5"/>
        <v>90.6</v>
      </c>
      <c r="M22" s="4">
        <f t="shared" si="6"/>
        <v>75.5</v>
      </c>
      <c r="N22" s="4">
        <f t="shared" si="7"/>
        <v>56.625</v>
      </c>
      <c r="O22" s="4">
        <f t="shared" si="8"/>
        <v>50.333333333333336</v>
      </c>
      <c r="P22" s="14">
        <f t="shared" si="9"/>
        <v>45.3</v>
      </c>
    </row>
    <row r="23" spans="3:16" ht="15.75" thickBot="1" x14ac:dyDescent="0.3">
      <c r="C23" s="338"/>
      <c r="D23" s="6">
        <v>8</v>
      </c>
      <c r="E23" s="33" t="s">
        <v>23</v>
      </c>
      <c r="F23" s="9">
        <v>1.62</v>
      </c>
      <c r="G23" s="13">
        <f t="shared" si="0"/>
        <v>243</v>
      </c>
      <c r="H23" s="4">
        <f t="shared" si="1"/>
        <v>194.4</v>
      </c>
      <c r="I23" s="4">
        <f t="shared" si="2"/>
        <v>162</v>
      </c>
      <c r="J23" s="4">
        <f t="shared" si="3"/>
        <v>138.85714285714286</v>
      </c>
      <c r="K23" s="4">
        <f t="shared" si="4"/>
        <v>121.5</v>
      </c>
      <c r="L23" s="4">
        <f t="shared" si="5"/>
        <v>97.2</v>
      </c>
      <c r="M23" s="4">
        <f t="shared" si="6"/>
        <v>81</v>
      </c>
      <c r="N23" s="4">
        <f t="shared" si="7"/>
        <v>60.75</v>
      </c>
      <c r="O23" s="4">
        <f t="shared" si="8"/>
        <v>54</v>
      </c>
      <c r="P23" s="14">
        <f t="shared" si="9"/>
        <v>48.6</v>
      </c>
    </row>
    <row r="24" spans="3:16" x14ac:dyDescent="0.25">
      <c r="C24" s="339" t="s">
        <v>45</v>
      </c>
      <c r="D24" s="5">
        <v>2</v>
      </c>
      <c r="E24" s="31" t="s">
        <v>47</v>
      </c>
      <c r="F24" s="7">
        <v>0.96</v>
      </c>
      <c r="G24" s="13">
        <f t="shared" si="0"/>
        <v>144</v>
      </c>
      <c r="H24" s="4">
        <f t="shared" si="1"/>
        <v>115.2</v>
      </c>
      <c r="I24" s="4">
        <f t="shared" si="2"/>
        <v>96</v>
      </c>
      <c r="J24" s="4">
        <f t="shared" si="3"/>
        <v>82.285714285714292</v>
      </c>
      <c r="K24" s="4">
        <f t="shared" si="4"/>
        <v>72</v>
      </c>
      <c r="L24" s="4">
        <f t="shared" si="5"/>
        <v>57.6</v>
      </c>
      <c r="M24" s="4">
        <f t="shared" si="6"/>
        <v>48</v>
      </c>
      <c r="N24" s="4">
        <f t="shared" si="7"/>
        <v>36</v>
      </c>
      <c r="O24" s="4">
        <f t="shared" si="8"/>
        <v>32</v>
      </c>
      <c r="P24" s="14">
        <f t="shared" si="9"/>
        <v>28.8</v>
      </c>
    </row>
    <row r="25" spans="3:16" x14ac:dyDescent="0.25">
      <c r="C25" s="340"/>
      <c r="D25" s="3">
        <v>3</v>
      </c>
      <c r="E25" s="29" t="s">
        <v>24</v>
      </c>
      <c r="F25" s="8">
        <v>1.18</v>
      </c>
      <c r="G25" s="13">
        <f t="shared" si="0"/>
        <v>177</v>
      </c>
      <c r="H25" s="4">
        <f t="shared" si="1"/>
        <v>141.6</v>
      </c>
      <c r="I25" s="4">
        <f t="shared" si="2"/>
        <v>118</v>
      </c>
      <c r="J25" s="4">
        <f t="shared" si="3"/>
        <v>101.14285714285714</v>
      </c>
      <c r="K25" s="4">
        <f t="shared" si="4"/>
        <v>88.5</v>
      </c>
      <c r="L25" s="4">
        <f t="shared" si="5"/>
        <v>70.8</v>
      </c>
      <c r="M25" s="4">
        <f t="shared" si="6"/>
        <v>59</v>
      </c>
      <c r="N25" s="4">
        <f t="shared" si="7"/>
        <v>44.25</v>
      </c>
      <c r="O25" s="4">
        <f t="shared" si="8"/>
        <v>39.333333333333336</v>
      </c>
      <c r="P25" s="14">
        <f t="shared" si="9"/>
        <v>35.4</v>
      </c>
    </row>
    <row r="26" spans="3:16" x14ac:dyDescent="0.25">
      <c r="C26" s="340"/>
      <c r="D26" s="3">
        <v>4</v>
      </c>
      <c r="E26" s="29" t="s">
        <v>24</v>
      </c>
      <c r="F26" s="8">
        <v>1.36</v>
      </c>
      <c r="G26" s="13">
        <f t="shared" si="0"/>
        <v>204</v>
      </c>
      <c r="H26" s="4">
        <f t="shared" si="1"/>
        <v>163.19999999999999</v>
      </c>
      <c r="I26" s="4">
        <f t="shared" si="2"/>
        <v>136</v>
      </c>
      <c r="J26" s="4">
        <f t="shared" si="3"/>
        <v>116.57142857142857</v>
      </c>
      <c r="K26" s="4">
        <f t="shared" si="4"/>
        <v>102</v>
      </c>
      <c r="L26" s="4">
        <f t="shared" si="5"/>
        <v>81.599999999999994</v>
      </c>
      <c r="M26" s="4">
        <f t="shared" si="6"/>
        <v>68</v>
      </c>
      <c r="N26" s="4">
        <f t="shared" si="7"/>
        <v>51</v>
      </c>
      <c r="O26" s="4">
        <f t="shared" si="8"/>
        <v>45.333333333333336</v>
      </c>
      <c r="P26" s="14">
        <f t="shared" si="9"/>
        <v>40.799999999999997</v>
      </c>
    </row>
    <row r="27" spans="3:16" x14ac:dyDescent="0.25">
      <c r="C27" s="340"/>
      <c r="D27" s="3">
        <v>5</v>
      </c>
      <c r="E27" s="29" t="s">
        <v>24</v>
      </c>
      <c r="F27" s="8">
        <v>1.52</v>
      </c>
      <c r="G27" s="13">
        <f t="shared" si="0"/>
        <v>228</v>
      </c>
      <c r="H27" s="4">
        <f t="shared" si="1"/>
        <v>182.4</v>
      </c>
      <c r="I27" s="4">
        <f t="shared" si="2"/>
        <v>152</v>
      </c>
      <c r="J27" s="4">
        <f t="shared" si="3"/>
        <v>130.28571428571428</v>
      </c>
      <c r="K27" s="4">
        <f t="shared" si="4"/>
        <v>114</v>
      </c>
      <c r="L27" s="4">
        <f t="shared" si="5"/>
        <v>91.2</v>
      </c>
      <c r="M27" s="4">
        <f t="shared" si="6"/>
        <v>76</v>
      </c>
      <c r="N27" s="4">
        <f t="shared" si="7"/>
        <v>57</v>
      </c>
      <c r="O27" s="4">
        <f t="shared" si="8"/>
        <v>50.666666666666664</v>
      </c>
      <c r="P27" s="14">
        <f t="shared" si="9"/>
        <v>45.6</v>
      </c>
    </row>
    <row r="28" spans="3:16" x14ac:dyDescent="0.25">
      <c r="C28" s="340"/>
      <c r="D28" s="3">
        <v>6</v>
      </c>
      <c r="E28" s="30" t="s">
        <v>23</v>
      </c>
      <c r="F28" s="8">
        <v>1.67</v>
      </c>
      <c r="G28" s="13">
        <f t="shared" si="0"/>
        <v>250.5</v>
      </c>
      <c r="H28" s="4">
        <f t="shared" si="1"/>
        <v>200.4</v>
      </c>
      <c r="I28" s="4">
        <f t="shared" si="2"/>
        <v>167</v>
      </c>
      <c r="J28" s="4">
        <f t="shared" si="3"/>
        <v>143.14285714285714</v>
      </c>
      <c r="K28" s="4">
        <f t="shared" si="4"/>
        <v>125.25</v>
      </c>
      <c r="L28" s="4">
        <f t="shared" si="5"/>
        <v>100.2</v>
      </c>
      <c r="M28" s="4">
        <f t="shared" si="6"/>
        <v>83.5</v>
      </c>
      <c r="N28" s="4">
        <f t="shared" si="7"/>
        <v>62.625</v>
      </c>
      <c r="O28" s="4">
        <f t="shared" si="8"/>
        <v>55.666666666666664</v>
      </c>
      <c r="P28" s="14">
        <f t="shared" si="9"/>
        <v>50.1</v>
      </c>
    </row>
    <row r="29" spans="3:16" x14ac:dyDescent="0.25">
      <c r="C29" s="340"/>
      <c r="D29" s="26">
        <v>7</v>
      </c>
      <c r="E29" s="32" t="s">
        <v>23</v>
      </c>
      <c r="F29" s="27">
        <v>1.8</v>
      </c>
      <c r="G29" s="13">
        <f t="shared" si="0"/>
        <v>270</v>
      </c>
      <c r="H29" s="4">
        <f t="shared" si="1"/>
        <v>216</v>
      </c>
      <c r="I29" s="4">
        <f t="shared" si="2"/>
        <v>180</v>
      </c>
      <c r="J29" s="4">
        <f t="shared" si="3"/>
        <v>154.28571428571428</v>
      </c>
      <c r="K29" s="4">
        <f t="shared" si="4"/>
        <v>135</v>
      </c>
      <c r="L29" s="4">
        <f t="shared" si="5"/>
        <v>108</v>
      </c>
      <c r="M29" s="4">
        <f t="shared" si="6"/>
        <v>90</v>
      </c>
      <c r="N29" s="4">
        <f t="shared" si="7"/>
        <v>67.5</v>
      </c>
      <c r="O29" s="4">
        <f t="shared" si="8"/>
        <v>60</v>
      </c>
      <c r="P29" s="14">
        <f t="shared" si="9"/>
        <v>54</v>
      </c>
    </row>
    <row r="30" spans="3:16" ht="15.75" thickBot="1" x14ac:dyDescent="0.3">
      <c r="C30" s="341"/>
      <c r="D30" s="6">
        <v>8</v>
      </c>
      <c r="E30" s="32" t="s">
        <v>23</v>
      </c>
      <c r="F30" s="9">
        <v>1.93</v>
      </c>
      <c r="G30" s="13">
        <f t="shared" si="0"/>
        <v>289.5</v>
      </c>
      <c r="H30" s="4">
        <f t="shared" si="1"/>
        <v>231.6</v>
      </c>
      <c r="I30" s="4">
        <f t="shared" si="2"/>
        <v>193</v>
      </c>
      <c r="J30" s="4">
        <f t="shared" si="3"/>
        <v>165.42857142857142</v>
      </c>
      <c r="K30" s="4">
        <f t="shared" si="4"/>
        <v>144.75</v>
      </c>
      <c r="L30" s="4">
        <f t="shared" si="5"/>
        <v>115.8</v>
      </c>
      <c r="M30" s="4">
        <f t="shared" si="6"/>
        <v>96.5</v>
      </c>
      <c r="N30" s="4">
        <f t="shared" si="7"/>
        <v>72.375</v>
      </c>
      <c r="O30" s="4">
        <f t="shared" si="8"/>
        <v>64.333333333333329</v>
      </c>
      <c r="P30" s="14">
        <f t="shared" si="9"/>
        <v>57.9</v>
      </c>
    </row>
    <row r="31" spans="3:16" x14ac:dyDescent="0.25">
      <c r="C31" s="342" t="s">
        <v>46</v>
      </c>
      <c r="D31" s="5">
        <v>2</v>
      </c>
      <c r="E31" s="34" t="s">
        <v>47</v>
      </c>
      <c r="F31" s="7">
        <v>1.29</v>
      </c>
      <c r="G31" s="13">
        <f t="shared" si="0"/>
        <v>193.5</v>
      </c>
      <c r="H31" s="4">
        <f t="shared" si="1"/>
        <v>154.80000000000001</v>
      </c>
      <c r="I31" s="4">
        <f t="shared" si="2"/>
        <v>129</v>
      </c>
      <c r="J31" s="4">
        <f t="shared" si="3"/>
        <v>110.57142857142857</v>
      </c>
      <c r="K31" s="4">
        <f t="shared" si="4"/>
        <v>96.75</v>
      </c>
      <c r="L31" s="4">
        <f t="shared" si="5"/>
        <v>77.400000000000006</v>
      </c>
      <c r="M31" s="4">
        <f t="shared" si="6"/>
        <v>64.5</v>
      </c>
      <c r="N31" s="4">
        <f t="shared" si="7"/>
        <v>48.375</v>
      </c>
      <c r="O31" s="4">
        <f t="shared" si="8"/>
        <v>43</v>
      </c>
      <c r="P31" s="14">
        <f t="shared" si="9"/>
        <v>38.700000000000003</v>
      </c>
    </row>
    <row r="32" spans="3:16" x14ac:dyDescent="0.25">
      <c r="C32" s="343"/>
      <c r="D32" s="3">
        <v>3</v>
      </c>
      <c r="E32" s="35" t="s">
        <v>24</v>
      </c>
      <c r="F32" s="8">
        <v>1.58</v>
      </c>
      <c r="G32" s="13">
        <f t="shared" si="0"/>
        <v>237</v>
      </c>
      <c r="H32" s="4">
        <f t="shared" si="1"/>
        <v>189.6</v>
      </c>
      <c r="I32" s="4">
        <f t="shared" si="2"/>
        <v>158</v>
      </c>
      <c r="J32" s="4">
        <f t="shared" si="3"/>
        <v>135.42857142857142</v>
      </c>
      <c r="K32" s="4">
        <f t="shared" si="4"/>
        <v>118.5</v>
      </c>
      <c r="L32" s="4">
        <f t="shared" si="5"/>
        <v>94.8</v>
      </c>
      <c r="M32" s="4">
        <f t="shared" si="6"/>
        <v>79</v>
      </c>
      <c r="N32" s="4">
        <f t="shared" si="7"/>
        <v>59.25</v>
      </c>
      <c r="O32" s="4">
        <f t="shared" si="8"/>
        <v>52.666666666666664</v>
      </c>
      <c r="P32" s="14">
        <f t="shared" si="9"/>
        <v>47.4</v>
      </c>
    </row>
    <row r="33" spans="3:16" x14ac:dyDescent="0.25">
      <c r="C33" s="343"/>
      <c r="D33" s="3">
        <v>4</v>
      </c>
      <c r="E33" s="35" t="s">
        <v>24</v>
      </c>
      <c r="F33" s="8">
        <v>1.82</v>
      </c>
      <c r="G33" s="13">
        <f t="shared" si="0"/>
        <v>273</v>
      </c>
      <c r="H33" s="4">
        <f t="shared" si="1"/>
        <v>218.4</v>
      </c>
      <c r="I33" s="4">
        <f t="shared" si="2"/>
        <v>182</v>
      </c>
      <c r="J33" s="4">
        <f t="shared" si="3"/>
        <v>156</v>
      </c>
      <c r="K33" s="4">
        <f t="shared" si="4"/>
        <v>136.5</v>
      </c>
      <c r="L33" s="4">
        <f t="shared" si="5"/>
        <v>109.2</v>
      </c>
      <c r="M33" s="4">
        <f t="shared" si="6"/>
        <v>91</v>
      </c>
      <c r="N33" s="4">
        <f t="shared" si="7"/>
        <v>68.25</v>
      </c>
      <c r="O33" s="4">
        <f t="shared" si="8"/>
        <v>60.666666666666664</v>
      </c>
      <c r="P33" s="14">
        <f t="shared" si="9"/>
        <v>54.6</v>
      </c>
    </row>
    <row r="34" spans="3:16" x14ac:dyDescent="0.25">
      <c r="C34" s="343"/>
      <c r="D34" s="3">
        <v>5</v>
      </c>
      <c r="E34" s="35" t="s">
        <v>24</v>
      </c>
      <c r="F34" s="8">
        <v>2.04</v>
      </c>
      <c r="G34" s="13">
        <f t="shared" si="0"/>
        <v>306</v>
      </c>
      <c r="H34" s="4">
        <f t="shared" si="1"/>
        <v>244.8</v>
      </c>
      <c r="I34" s="4">
        <f t="shared" si="2"/>
        <v>204</v>
      </c>
      <c r="J34" s="4">
        <f t="shared" si="3"/>
        <v>174.85714285714286</v>
      </c>
      <c r="K34" s="4">
        <f t="shared" si="4"/>
        <v>153</v>
      </c>
      <c r="L34" s="4">
        <f t="shared" si="5"/>
        <v>122.4</v>
      </c>
      <c r="M34" s="4">
        <f t="shared" si="6"/>
        <v>102</v>
      </c>
      <c r="N34" s="4">
        <f t="shared" si="7"/>
        <v>76.5</v>
      </c>
      <c r="O34" s="4">
        <f t="shared" si="8"/>
        <v>68</v>
      </c>
      <c r="P34" s="14">
        <f t="shared" si="9"/>
        <v>61.2</v>
      </c>
    </row>
    <row r="35" spans="3:16" x14ac:dyDescent="0.25">
      <c r="C35" s="343"/>
      <c r="D35" s="3">
        <v>6</v>
      </c>
      <c r="E35" s="35" t="s">
        <v>24</v>
      </c>
      <c r="F35" s="8">
        <v>2.23</v>
      </c>
      <c r="G35" s="13">
        <f t="shared" si="0"/>
        <v>334.5</v>
      </c>
      <c r="H35" s="4">
        <f t="shared" si="1"/>
        <v>267.60000000000002</v>
      </c>
      <c r="I35" s="4">
        <f t="shared" si="2"/>
        <v>223</v>
      </c>
      <c r="J35" s="4">
        <f t="shared" si="3"/>
        <v>191.14285714285714</v>
      </c>
      <c r="K35" s="4">
        <f t="shared" si="4"/>
        <v>167.25</v>
      </c>
      <c r="L35" s="4">
        <f t="shared" si="5"/>
        <v>133.80000000000001</v>
      </c>
      <c r="M35" s="4">
        <f t="shared" si="6"/>
        <v>111.5</v>
      </c>
      <c r="N35" s="4">
        <f t="shared" si="7"/>
        <v>83.625</v>
      </c>
      <c r="O35" s="4">
        <f t="shared" si="8"/>
        <v>74.333333333333329</v>
      </c>
      <c r="P35" s="14">
        <f t="shared" si="9"/>
        <v>66.900000000000006</v>
      </c>
    </row>
    <row r="36" spans="3:16" x14ac:dyDescent="0.25">
      <c r="C36" s="343"/>
      <c r="D36" s="26">
        <v>7</v>
      </c>
      <c r="E36" s="36" t="s">
        <v>23</v>
      </c>
      <c r="F36" s="27">
        <v>2.41</v>
      </c>
      <c r="G36" s="13">
        <f t="shared" si="0"/>
        <v>361.5</v>
      </c>
      <c r="H36" s="4">
        <f t="shared" si="1"/>
        <v>289.2</v>
      </c>
      <c r="I36" s="4">
        <f t="shared" si="2"/>
        <v>241</v>
      </c>
      <c r="J36" s="4">
        <f t="shared" si="3"/>
        <v>206.57142857142858</v>
      </c>
      <c r="K36" s="4">
        <f t="shared" si="4"/>
        <v>180.75</v>
      </c>
      <c r="L36" s="4">
        <f t="shared" si="5"/>
        <v>144.6</v>
      </c>
      <c r="M36" s="4">
        <f t="shared" si="6"/>
        <v>120.5</v>
      </c>
      <c r="N36" s="4">
        <f t="shared" si="7"/>
        <v>90.375</v>
      </c>
      <c r="O36" s="4">
        <f t="shared" si="8"/>
        <v>80.333333333333329</v>
      </c>
      <c r="P36" s="14">
        <f t="shared" si="9"/>
        <v>72.3</v>
      </c>
    </row>
    <row r="37" spans="3:16" ht="15.75" thickBot="1" x14ac:dyDescent="0.3">
      <c r="C37" s="344"/>
      <c r="D37" s="6">
        <v>8</v>
      </c>
      <c r="E37" s="36" t="s">
        <v>23</v>
      </c>
      <c r="F37" s="9">
        <v>2.58</v>
      </c>
      <c r="G37" s="92">
        <f t="shared" si="0"/>
        <v>387</v>
      </c>
      <c r="H37" s="93">
        <f t="shared" si="1"/>
        <v>309.60000000000002</v>
      </c>
      <c r="I37" s="93">
        <f t="shared" si="2"/>
        <v>258</v>
      </c>
      <c r="J37" s="93">
        <f t="shared" si="3"/>
        <v>221.14285714285714</v>
      </c>
      <c r="K37" s="93">
        <f t="shared" si="4"/>
        <v>193.5</v>
      </c>
      <c r="L37" s="93">
        <f t="shared" si="5"/>
        <v>154.80000000000001</v>
      </c>
      <c r="M37" s="93">
        <f t="shared" si="6"/>
        <v>129</v>
      </c>
      <c r="N37" s="93">
        <f t="shared" si="7"/>
        <v>96.75</v>
      </c>
      <c r="O37" s="93">
        <f t="shared" si="8"/>
        <v>86</v>
      </c>
      <c r="P37" s="94">
        <f t="shared" si="9"/>
        <v>77.400000000000006</v>
      </c>
    </row>
    <row r="39" spans="3:16" x14ac:dyDescent="0.25">
      <c r="C39" t="s">
        <v>26</v>
      </c>
    </row>
    <row r="40" spans="3:16" x14ac:dyDescent="0.25">
      <c r="C40" t="s">
        <v>48</v>
      </c>
    </row>
  </sheetData>
  <sheetProtection algorithmName="SHA-512" hashValue="qgZJqZbcAGNREk4uoOMjaWNEq743aRAcumPrGm0+NCnOB3PAxmL7zj3ODzmMlLF8iwHt6pko/rfx5V7ABrfR4A==" saltValue="OQFuAGOoA+j193sG5lP1fQ==" spinCount="100000" sheet="1" objects="1" scenarios="1" selectLockedCells="1"/>
  <mergeCells count="10">
    <mergeCell ref="C2:Q2"/>
    <mergeCell ref="C8:C9"/>
    <mergeCell ref="D8:D9"/>
    <mergeCell ref="F8:F9"/>
    <mergeCell ref="G8:P8"/>
    <mergeCell ref="C10:C16"/>
    <mergeCell ref="C17:C23"/>
    <mergeCell ref="C24:C30"/>
    <mergeCell ref="C31:C37"/>
    <mergeCell ref="E8:E9"/>
  </mergeCells>
  <pageMargins left="0.25" right="0.25" top="0.75" bottom="0.75" header="0.3" footer="0.3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Note d'utilisation</vt:lpstr>
      <vt:lpstr>Calculs de base</vt:lpstr>
      <vt:lpstr>Buse Teejet AIXR</vt:lpstr>
      <vt:lpstr>Buse Teejet XR</vt:lpstr>
      <vt:lpstr>Buse Lechler IDK-90</vt:lpstr>
      <vt:lpstr>Buse Teejet TXA</vt:lpstr>
      <vt:lpstr>Pastille CP</vt:lpstr>
      <vt:lpstr>Buse Teejet TFVS</vt:lpstr>
      <vt:lpstr>Buse Teejet AIUB</vt:lpstr>
      <vt:lpstr>Buse Teejet TT110</vt:lpstr>
      <vt:lpstr>Représentation désherbage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Dagnaud</dc:creator>
  <cp:lastModifiedBy>Anthony DUGUE</cp:lastModifiedBy>
  <cp:lastPrinted>2024-03-08T14:16:43Z</cp:lastPrinted>
  <dcterms:created xsi:type="dcterms:W3CDTF">2010-12-22T09:28:58Z</dcterms:created>
  <dcterms:modified xsi:type="dcterms:W3CDTF">2024-03-08T14:18:14Z</dcterms:modified>
</cp:coreProperties>
</file>